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60.11\Mashroat\35-Translation\Translated Documents references\White Book\Project Control\Updated\Templates\"/>
    </mc:Choice>
  </mc:AlternateContent>
  <bookViews>
    <workbookView xWindow="-15" yWindow="7995" windowWidth="19215" windowHeight="1305" tabRatio="879" firstSheet="1" activeTab="1"/>
  </bookViews>
  <sheets>
    <sheet name="Dashboard  (2)" sheetId="11" state="hidden" r:id="rId1"/>
    <sheet name="A.CoverPage" sheetId="21" r:id="rId2"/>
    <sheet name="0.INTRO" sheetId="26" r:id="rId3"/>
    <sheet name="I1.HSSE" sheetId="25" r:id="rId4"/>
    <sheet name="2.Quality" sheetId="19" r:id="rId5"/>
    <sheet name="4.Progress" sheetId="18" r:id="rId6"/>
    <sheet name="5a.EngTracker" sheetId="17" r:id="rId7"/>
    <sheet name="5b.EngTracker" sheetId="24" r:id="rId8"/>
    <sheet name="6.Schedule" sheetId="20" r:id="rId9"/>
    <sheet name="7.Cost" sheetId="7" r:id="rId10"/>
    <sheet name="7.CO&amp;Trends" sheetId="28" r:id="rId11"/>
    <sheet name="8.Resources" sheetId="6" r:id="rId12"/>
  </sheets>
  <externalReferences>
    <externalReference r:id="rId13"/>
    <externalReference r:id="rId14"/>
  </externalReferences>
  <definedNames>
    <definedName name="___old3" localSheetId="2" hidden="1">{#N/A,#N/A,FALSE,"Summary";#N/A,#N/A,FALSE,"3TJ";#N/A,#N/A,FALSE,"3TN";#N/A,#N/A,FALSE,"3TP";#N/A,#N/A,FALSE,"3SJ";#N/A,#N/A,FALSE,"3CJ";#N/A,#N/A,FALSE,"3CN";#N/A,#N/A,FALSE,"3CP";#N/A,#N/A,FALSE,"3A"}</definedName>
    <definedName name="___old3" localSheetId="10" hidden="1">{#N/A,#N/A,FALSE,"Summary";#N/A,#N/A,FALSE,"3TJ";#N/A,#N/A,FALSE,"3TN";#N/A,#N/A,FALSE,"3TP";#N/A,#N/A,FALSE,"3SJ";#N/A,#N/A,FALSE,"3CJ";#N/A,#N/A,FALSE,"3CN";#N/A,#N/A,FALSE,"3CP";#N/A,#N/A,FALSE,"3A"}</definedName>
    <definedName name="___old3" localSheetId="3" hidden="1">{#N/A,#N/A,FALSE,"Summary";#N/A,#N/A,FALSE,"3TJ";#N/A,#N/A,FALSE,"3TN";#N/A,#N/A,FALSE,"3TP";#N/A,#N/A,FALSE,"3SJ";#N/A,#N/A,FALSE,"3CJ";#N/A,#N/A,FALSE,"3CN";#N/A,#N/A,FALSE,"3CP";#N/A,#N/A,FALSE,"3A"}</definedName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localSheetId="2" hidden="1">{#N/A,#N/A,FALSE,"Summary";#N/A,#N/A,FALSE,"3TJ";#N/A,#N/A,FALSE,"3TN";#N/A,#N/A,FALSE,"3TP";#N/A,#N/A,FALSE,"3SJ";#N/A,#N/A,FALSE,"3CJ";#N/A,#N/A,FALSE,"3CN";#N/A,#N/A,FALSE,"3CP";#N/A,#N/A,FALSE,"3A"}</definedName>
    <definedName name="___old5" localSheetId="10" hidden="1">{#N/A,#N/A,FALSE,"Summary";#N/A,#N/A,FALSE,"3TJ";#N/A,#N/A,FALSE,"3TN";#N/A,#N/A,FALSE,"3TP";#N/A,#N/A,FALSE,"3SJ";#N/A,#N/A,FALSE,"3CJ";#N/A,#N/A,FALSE,"3CN";#N/A,#N/A,FALSE,"3CP";#N/A,#N/A,FALSE,"3A"}</definedName>
    <definedName name="___old5" localSheetId="3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localSheetId="2" hidden="1">{#N/A,#N/A,FALSE,"Summary";#N/A,#N/A,FALSE,"3TJ";#N/A,#N/A,FALSE,"3TN";#N/A,#N/A,FALSE,"3TP";#N/A,#N/A,FALSE,"3SJ";#N/A,#N/A,FALSE,"3CJ";#N/A,#N/A,FALSE,"3CN";#N/A,#N/A,FALSE,"3CP";#N/A,#N/A,FALSE,"3A"}</definedName>
    <definedName name="___old7" localSheetId="10" hidden="1">{#N/A,#N/A,FALSE,"Summary";#N/A,#N/A,FALSE,"3TJ";#N/A,#N/A,FALSE,"3TN";#N/A,#N/A,FALSE,"3TP";#N/A,#N/A,FALSE,"3SJ";#N/A,#N/A,FALSE,"3CJ";#N/A,#N/A,FALSE,"3CN";#N/A,#N/A,FALSE,"3CP";#N/A,#N/A,FALSE,"3A"}</definedName>
    <definedName name="___old7" localSheetId="3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old3" localSheetId="2" hidden="1">{#N/A,#N/A,FALSE,"Summary";#N/A,#N/A,FALSE,"3TJ";#N/A,#N/A,FALSE,"3TN";#N/A,#N/A,FALSE,"3TP";#N/A,#N/A,FALSE,"3SJ";#N/A,#N/A,FALSE,"3CJ";#N/A,#N/A,FALSE,"3CN";#N/A,#N/A,FALSE,"3CP";#N/A,#N/A,FALSE,"3A"}</definedName>
    <definedName name="__old3" localSheetId="10" hidden="1">{#N/A,#N/A,FALSE,"Summary";#N/A,#N/A,FALSE,"3TJ";#N/A,#N/A,FALSE,"3TN";#N/A,#N/A,FALSE,"3TP";#N/A,#N/A,FALSE,"3SJ";#N/A,#N/A,FALSE,"3CJ";#N/A,#N/A,FALSE,"3CN";#N/A,#N/A,FALSE,"3CP";#N/A,#N/A,FALSE,"3A"}</definedName>
    <definedName name="__old3" localSheetId="3" hidden="1">{#N/A,#N/A,FALSE,"Summary";#N/A,#N/A,FALSE,"3TJ";#N/A,#N/A,FALSE,"3TN";#N/A,#N/A,FALSE,"3TP";#N/A,#N/A,FALSE,"3SJ";#N/A,#N/A,FALSE,"3CJ";#N/A,#N/A,FALSE,"3CN";#N/A,#N/A,FALSE,"3CP";#N/A,#N/A,FALSE,"3A"}</definedName>
    <definedName name="__old3" hidden="1">{#N/A,#N/A,FALSE,"Summary";#N/A,#N/A,FALSE,"3TJ";#N/A,#N/A,FALSE,"3TN";#N/A,#N/A,FALSE,"3TP";#N/A,#N/A,FALSE,"3SJ";#N/A,#N/A,FALSE,"3CJ";#N/A,#N/A,FALSE,"3CN";#N/A,#N/A,FALSE,"3CP";#N/A,#N/A,FALSE,"3A"}</definedName>
    <definedName name="__old5" localSheetId="2" hidden="1">{#N/A,#N/A,FALSE,"Summary";#N/A,#N/A,FALSE,"3TJ";#N/A,#N/A,FALSE,"3TN";#N/A,#N/A,FALSE,"3TP";#N/A,#N/A,FALSE,"3SJ";#N/A,#N/A,FALSE,"3CJ";#N/A,#N/A,FALSE,"3CN";#N/A,#N/A,FALSE,"3CP";#N/A,#N/A,FALSE,"3A"}</definedName>
    <definedName name="__old5" localSheetId="10" hidden="1">{#N/A,#N/A,FALSE,"Summary";#N/A,#N/A,FALSE,"3TJ";#N/A,#N/A,FALSE,"3TN";#N/A,#N/A,FALSE,"3TP";#N/A,#N/A,FALSE,"3SJ";#N/A,#N/A,FALSE,"3CJ";#N/A,#N/A,FALSE,"3CN";#N/A,#N/A,FALSE,"3CP";#N/A,#N/A,FALSE,"3A"}</definedName>
    <definedName name="__old5" localSheetId="3" hidden="1">{#N/A,#N/A,FALSE,"Summary";#N/A,#N/A,FALSE,"3TJ";#N/A,#N/A,FALSE,"3TN";#N/A,#N/A,FALSE,"3TP";#N/A,#N/A,FALSE,"3SJ";#N/A,#N/A,FALSE,"3CJ";#N/A,#N/A,FALSE,"3CN";#N/A,#N/A,FALSE,"3CP";#N/A,#N/A,FALSE,"3A"}</definedName>
    <definedName name="__old5" hidden="1">{#N/A,#N/A,FALSE,"Summary";#N/A,#N/A,FALSE,"3TJ";#N/A,#N/A,FALSE,"3TN";#N/A,#N/A,FALSE,"3TP";#N/A,#N/A,FALSE,"3SJ";#N/A,#N/A,FALSE,"3CJ";#N/A,#N/A,FALSE,"3CN";#N/A,#N/A,FALSE,"3CP";#N/A,#N/A,FALSE,"3A"}</definedName>
    <definedName name="__old7" localSheetId="2" hidden="1">{#N/A,#N/A,FALSE,"Summary";#N/A,#N/A,FALSE,"3TJ";#N/A,#N/A,FALSE,"3TN";#N/A,#N/A,FALSE,"3TP";#N/A,#N/A,FALSE,"3SJ";#N/A,#N/A,FALSE,"3CJ";#N/A,#N/A,FALSE,"3CN";#N/A,#N/A,FALSE,"3CP";#N/A,#N/A,FALSE,"3A"}</definedName>
    <definedName name="__old7" localSheetId="10" hidden="1">{#N/A,#N/A,FALSE,"Summary";#N/A,#N/A,FALSE,"3TJ";#N/A,#N/A,FALSE,"3TN";#N/A,#N/A,FALSE,"3TP";#N/A,#N/A,FALSE,"3SJ";#N/A,#N/A,FALSE,"3CJ";#N/A,#N/A,FALSE,"3CN";#N/A,#N/A,FALSE,"3CP";#N/A,#N/A,FALSE,"3A"}</definedName>
    <definedName name="__old7" localSheetId="3" hidden="1">{#N/A,#N/A,FALSE,"Summary";#N/A,#N/A,FALSE,"3TJ";#N/A,#N/A,FALSE,"3TN";#N/A,#N/A,FALSE,"3TP";#N/A,#N/A,FALSE,"3SJ";#N/A,#N/A,FALSE,"3CJ";#N/A,#N/A,FALSE,"3CN";#N/A,#N/A,FALSE,"3CP";#N/A,#N/A,FALSE,"3A"}</definedName>
    <definedName name="__old7" hidden="1">{#N/A,#N/A,FALSE,"Summary";#N/A,#N/A,FALSE,"3TJ";#N/A,#N/A,FALSE,"3TN";#N/A,#N/A,FALSE,"3TP";#N/A,#N/A,FALSE,"3SJ";#N/A,#N/A,FALSE,"3CJ";#N/A,#N/A,FALSE,"3CN";#N/A,#N/A,FALSE,"3CP";#N/A,#N/A,FALSE,"3A"}</definedName>
    <definedName name="_Fill" localSheetId="2" hidden="1">'[1]#REF'!#REF!</definedName>
    <definedName name="_Fill" localSheetId="10" hidden="1">'[1]#REF'!#REF!</definedName>
    <definedName name="_Fill" localSheetId="3" hidden="1">'[1]#REF'!#REF!</definedName>
    <definedName name="_Fill" hidden="1">'[1]#REF'!#REF!</definedName>
    <definedName name="_Key1" hidden="1">'[2]TAX-TIANJIN'!$C$12</definedName>
    <definedName name="_Order1" hidden="1">255</definedName>
    <definedName name="_Order2" hidden="1">255</definedName>
    <definedName name="_Sort" hidden="1">'[2]TAX-TIANJIN'!$A$11:$D$12</definedName>
    <definedName name="ab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s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s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s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cc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cc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cc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dddd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dddd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dddd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fffff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ffff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ffff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gfd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gfd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gfd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vbgf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vbgf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vbgf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ee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r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r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r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dff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dff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dff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dfg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dfg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fdg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fdg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fg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fg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dgfd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dgfdg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dgfdg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fgfgfgss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fgfgfgss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ggg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ggg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hggg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hggg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HTML_CodePage" hidden="1">1252</definedName>
    <definedName name="HTML_Control" localSheetId="2" hidden="1">{"'Appendix 3 Currency'!$A$1:$U$96"}</definedName>
    <definedName name="HTML_Control" localSheetId="10" hidden="1">{"'Appendix 3 Currency'!$A$1:$U$96"}</definedName>
    <definedName name="HTML_Control" localSheetId="3" hidden="1">{"'Appendix 3 Currency'!$A$1:$U$96"}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jh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h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h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jhkj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jhkj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jhkj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k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k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LKL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KL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KL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n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xlnm.Print_Area" localSheetId="10">'7.CO&amp;Trends'!$A$1:$F$24</definedName>
    <definedName name="_xlnm.Print_Area" localSheetId="1">A.CoverPage!$A$1:$BF$104</definedName>
    <definedName name="_xlnm.Print_Area" localSheetId="0">'Dashboard  (2)'!$A$1:$AQ$88</definedName>
    <definedName name="rr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carce" localSheetId="2" hidden="1">{#N/A,#N/A,FALSE,"Summary";#N/A,#N/A,FALSE,"3TJ";#N/A,#N/A,FALSE,"3TN";#N/A,#N/A,FALSE,"3TP";#N/A,#N/A,FALSE,"3SJ";#N/A,#N/A,FALSE,"3CJ";#N/A,#N/A,FALSE,"3CN";#N/A,#N/A,FALSE,"3CP";#N/A,#N/A,FALSE,"3A"}</definedName>
    <definedName name="scarce" localSheetId="10" hidden="1">{#N/A,#N/A,FALSE,"Summary";#N/A,#N/A,FALSE,"3TJ";#N/A,#N/A,FALSE,"3TN";#N/A,#N/A,FALSE,"3TP";#N/A,#N/A,FALSE,"3SJ";#N/A,#N/A,FALSE,"3CJ";#N/A,#N/A,FALSE,"3CN";#N/A,#N/A,FALSE,"3CP";#N/A,#N/A,FALSE,"3A"}</definedName>
    <definedName name="scarce" localSheetId="3" hidden="1">{#N/A,#N/A,FALSE,"Summary";#N/A,#N/A,FALSE,"3TJ";#N/A,#N/A,FALSE,"3TN";#N/A,#N/A,FALSE,"3TP";#N/A,#N/A,FALSE,"3SJ";#N/A,#N/A,FALSE,"3CJ";#N/A,#N/A,FALSE,"3CN";#N/A,#N/A,FALSE,"3CP";#N/A,#N/A,FALSE,"3A"}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d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d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d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localSheetId="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1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3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ffff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fff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fff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sshhh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hhh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hhh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ssss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ssss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test" localSheetId="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" localSheetId="1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" localSheetId="3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uj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j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j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Variation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ariation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ariation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q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q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q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all." localSheetId="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1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3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localSheetId="2" hidden="1">{#N/A,#N/A,FALSE,"Summary";#N/A,#N/A,FALSE,"3TJ";#N/A,#N/A,FALSE,"3TN";#N/A,#N/A,FALSE,"3TP";#N/A,#N/A,FALSE,"3SJ";#N/A,#N/A,FALSE,"3CJ";#N/A,#N/A,FALSE,"3CN";#N/A,#N/A,FALSE,"3CP";#N/A,#N/A,FALSE,"3A"}</definedName>
    <definedName name="wrn.all._.lines." localSheetId="10" hidden="1">{#N/A,#N/A,FALSE,"Summary";#N/A,#N/A,FALSE,"3TJ";#N/A,#N/A,FALSE,"3TN";#N/A,#N/A,FALSE,"3TP";#N/A,#N/A,FALSE,"3SJ";#N/A,#N/A,FALSE,"3CJ";#N/A,#N/A,FALSE,"3CN";#N/A,#N/A,FALSE,"3CP";#N/A,#N/A,FALSE,"3A"}</definedName>
    <definedName name="wrn.all._.lines." localSheetId="3" hidden="1">{#N/A,#N/A,FALSE,"Summary";#N/A,#N/A,FALSE,"3TJ";#N/A,#N/A,FALSE,"3TN";#N/A,#N/A,FALSE,"3TP";#N/A,#N/A,FALSE,"3SJ";#N/A,#N/A,FALSE,"3CJ";#N/A,#N/A,FALSE,"3CN";#N/A,#N/A,FALSE,"3CP";#N/A,#N/A,FALSE,"3A"}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COST_SHEETS." localSheetId="2" hidden="1">{#N/A,#N/A,FALSE,"WBS 1.06";#N/A,#N/A,FALSE,"WBS 1.14";#N/A,#N/A,FALSE,"WBS 1.17";#N/A,#N/A,FALSE,"WBS 1.18"}</definedName>
    <definedName name="wrn.COST_SHEETS." localSheetId="10" hidden="1">{#N/A,#N/A,FALSE,"WBS 1.06";#N/A,#N/A,FALSE,"WBS 1.14";#N/A,#N/A,FALSE,"WBS 1.17";#N/A,#N/A,FALSE,"WBS 1.18"}</definedName>
    <definedName name="wrn.COST_SHEETS." localSheetId="3" hidden="1">{#N/A,#N/A,FALSE,"WBS 1.06";#N/A,#N/A,FALSE,"WBS 1.14";#N/A,#N/A,FALSE,"WBS 1.17";#N/A,#N/A,FALSE,"WBS 1.18"}</definedName>
    <definedName name="wrn.COST_SHEETS." hidden="1">{#N/A,#N/A,FALSE,"WBS 1.06";#N/A,#N/A,FALSE,"WBS 1.14";#N/A,#N/A,FALSE,"WBS 1.17";#N/A,#N/A,FALSE,"WBS 1.18"}</definedName>
    <definedName name="wrn.PrintallD.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D.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D.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PrintallG.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PrintallG.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struckgi." localSheetId="2" hidden="1">{#N/A,#N/A,TRUE,"arnitower";#N/A,#N/A,TRUE,"arnigarage "}</definedName>
    <definedName name="wrn.struckgi." localSheetId="10" hidden="1">{#N/A,#N/A,TRUE,"arnitower";#N/A,#N/A,TRUE,"arnigarage "}</definedName>
    <definedName name="wrn.struckgi." localSheetId="3" hidden="1">{#N/A,#N/A,TRUE,"arnitower";#N/A,#N/A,TRUE,"arnigarage "}</definedName>
    <definedName name="wrn.struckgi." hidden="1">{#N/A,#N/A,TRUE,"arnitower";#N/A,#N/A,TRUE,"arnigarage "}</definedName>
    <definedName name="xc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zse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se" localSheetId="1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se" localSheetId="3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z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zz" localSheetId="1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zz" localSheetId="3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</definedNames>
  <calcPr calcId="162913"/>
</workbook>
</file>

<file path=xl/calcChain.xml><?xml version="1.0" encoding="utf-8"?>
<calcChain xmlns="http://schemas.openxmlformats.org/spreadsheetml/2006/main">
  <c r="N38" i="28" l="1"/>
  <c r="D18" i="28"/>
  <c r="E11" i="28"/>
  <c r="D11" i="28"/>
  <c r="A5" i="28"/>
  <c r="A6" i="28" s="1"/>
  <c r="A7" i="28" s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O7" i="17" l="1"/>
  <c r="O8" i="17"/>
  <c r="O10" i="17"/>
  <c r="O11" i="17"/>
  <c r="O6" i="17"/>
  <c r="N7" i="17"/>
  <c r="N8" i="17"/>
  <c r="N10" i="17"/>
  <c r="N11" i="17"/>
  <c r="N6" i="17"/>
  <c r="L7" i="17"/>
  <c r="L8" i="17"/>
  <c r="L10" i="17"/>
  <c r="L11" i="17"/>
  <c r="L6" i="17"/>
  <c r="K7" i="17"/>
  <c r="K8" i="17"/>
  <c r="K10" i="17"/>
  <c r="K11" i="17"/>
  <c r="K6" i="17"/>
  <c r="G7" i="17"/>
  <c r="H7" i="17" s="1"/>
  <c r="G8" i="17"/>
  <c r="H8" i="17" s="1"/>
  <c r="G10" i="17"/>
  <c r="H10" i="17" s="1"/>
  <c r="G11" i="17"/>
  <c r="H11" i="17" s="1"/>
  <c r="G6" i="17"/>
  <c r="H6" i="17" s="1"/>
  <c r="D6" i="7" l="1"/>
  <c r="C6" i="7"/>
  <c r="E12" i="17" l="1"/>
  <c r="D12" i="17"/>
  <c r="L3" i="20" l="1"/>
  <c r="D19" i="24"/>
  <c r="E19" i="24" s="1"/>
  <c r="F19" i="24" s="1"/>
  <c r="G19" i="24" s="1"/>
  <c r="H19" i="24" s="1"/>
  <c r="I19" i="24" s="1"/>
  <c r="J19" i="24" s="1"/>
  <c r="K19" i="24" s="1"/>
  <c r="L19" i="24" s="1"/>
  <c r="M19" i="24" s="1"/>
  <c r="N19" i="24" s="1"/>
  <c r="O19" i="24" s="1"/>
  <c r="P19" i="24" s="1"/>
  <c r="Q19" i="24" s="1"/>
  <c r="R19" i="24" s="1"/>
  <c r="S19" i="24" s="1"/>
  <c r="T19" i="24" s="1"/>
  <c r="U19" i="24" s="1"/>
  <c r="V19" i="24" s="1"/>
  <c r="V17" i="24"/>
  <c r="U17" i="24"/>
  <c r="T17" i="24"/>
  <c r="S17" i="24"/>
  <c r="R17" i="24"/>
  <c r="Q17" i="24"/>
  <c r="P17" i="24"/>
  <c r="O17" i="24"/>
  <c r="N17" i="24"/>
  <c r="N7" i="24" s="1"/>
  <c r="M17" i="24"/>
  <c r="L17" i="24"/>
  <c r="K17" i="24"/>
  <c r="J17" i="24"/>
  <c r="J7" i="24" s="1"/>
  <c r="I17" i="24"/>
  <c r="I7" i="24" s="1"/>
  <c r="H17" i="24"/>
  <c r="G17" i="24"/>
  <c r="G7" i="24" s="1"/>
  <c r="F17" i="24"/>
  <c r="F7" i="24" s="1"/>
  <c r="D17" i="24"/>
  <c r="D7" i="24" s="1"/>
  <c r="C15" i="24"/>
  <c r="D15" i="24" s="1"/>
  <c r="E15" i="24" s="1"/>
  <c r="F15" i="24" s="1"/>
  <c r="G15" i="24" s="1"/>
  <c r="H15" i="24" s="1"/>
  <c r="I15" i="24" s="1"/>
  <c r="J15" i="24" s="1"/>
  <c r="K15" i="24" s="1"/>
  <c r="L15" i="24" s="1"/>
  <c r="M15" i="24" s="1"/>
  <c r="N15" i="24" s="1"/>
  <c r="C12" i="24"/>
  <c r="D12" i="24" s="1"/>
  <c r="E12" i="24" s="1"/>
  <c r="F12" i="24" s="1"/>
  <c r="G12" i="24" s="1"/>
  <c r="H12" i="24" s="1"/>
  <c r="I12" i="24" s="1"/>
  <c r="J12" i="24" s="1"/>
  <c r="K12" i="24" s="1"/>
  <c r="L12" i="24" s="1"/>
  <c r="M12" i="24" s="1"/>
  <c r="N12" i="24" s="1"/>
  <c r="N8" i="24"/>
  <c r="M8" i="24"/>
  <c r="L8" i="24"/>
  <c r="K8" i="24"/>
  <c r="J8" i="24"/>
  <c r="I8" i="24"/>
  <c r="H8" i="24"/>
  <c r="G8" i="24"/>
  <c r="F8" i="24"/>
  <c r="E8" i="24"/>
  <c r="D8" i="24"/>
  <c r="M7" i="24"/>
  <c r="L7" i="24"/>
  <c r="K7" i="24"/>
  <c r="H7" i="24"/>
  <c r="E7" i="24"/>
  <c r="R6" i="17"/>
  <c r="F6" i="17"/>
  <c r="R11" i="17"/>
  <c r="F11" i="17"/>
  <c r="Q11" i="17" s="1"/>
  <c r="R10" i="17"/>
  <c r="F10" i="17"/>
  <c r="Q10" i="17" s="1"/>
  <c r="M9" i="17"/>
  <c r="M12" i="17" s="1"/>
  <c r="J9" i="17"/>
  <c r="I9" i="17"/>
  <c r="I12" i="17" s="1"/>
  <c r="C9" i="17"/>
  <c r="R8" i="17"/>
  <c r="F8" i="17"/>
  <c r="Q8" i="17" s="1"/>
  <c r="R7" i="17"/>
  <c r="F7" i="17"/>
  <c r="BK97" i="7"/>
  <c r="AL97" i="7"/>
  <c r="AM97" i="7" s="1"/>
  <c r="AN97" i="7" s="1"/>
  <c r="AO97" i="7" s="1"/>
  <c r="AP97" i="7" s="1"/>
  <c r="AQ97" i="7" s="1"/>
  <c r="AR97" i="7" s="1"/>
  <c r="AS97" i="7" s="1"/>
  <c r="AT97" i="7" s="1"/>
  <c r="AU97" i="7" s="1"/>
  <c r="AV97" i="7" s="1"/>
  <c r="AW97" i="7" s="1"/>
  <c r="AX97" i="7" s="1"/>
  <c r="AY97" i="7" s="1"/>
  <c r="AZ97" i="7" s="1"/>
  <c r="BA97" i="7" s="1"/>
  <c r="BB97" i="7" s="1"/>
  <c r="BC97" i="7" s="1"/>
  <c r="BD97" i="7" s="1"/>
  <c r="BE97" i="7" s="1"/>
  <c r="BF97" i="7" s="1"/>
  <c r="BG97" i="7" s="1"/>
  <c r="BH97" i="7" s="1"/>
  <c r="F97" i="7"/>
  <c r="G97" i="7" s="1"/>
  <c r="H97" i="7" s="1"/>
  <c r="I97" i="7" s="1"/>
  <c r="J97" i="7" s="1"/>
  <c r="K97" i="7" s="1"/>
  <c r="L97" i="7" s="1"/>
  <c r="M97" i="7" s="1"/>
  <c r="N97" i="7" s="1"/>
  <c r="O97" i="7" s="1"/>
  <c r="P97" i="7" s="1"/>
  <c r="Q97" i="7" s="1"/>
  <c r="R97" i="7" s="1"/>
  <c r="S97" i="7" s="1"/>
  <c r="T97" i="7" s="1"/>
  <c r="U97" i="7" s="1"/>
  <c r="V97" i="7" s="1"/>
  <c r="W97" i="7" s="1"/>
  <c r="X97" i="7" s="1"/>
  <c r="Y97" i="7" s="1"/>
  <c r="Z97" i="7" s="1"/>
  <c r="AA97" i="7" s="1"/>
  <c r="AB97" i="7" s="1"/>
  <c r="AC97" i="7" s="1"/>
  <c r="AD97" i="7" s="1"/>
  <c r="AE97" i="7" s="1"/>
  <c r="AF97" i="7" s="1"/>
  <c r="AG97" i="7" s="1"/>
  <c r="AH97" i="7" s="1"/>
  <c r="AI97" i="7" s="1"/>
  <c r="AJ97" i="7" s="1"/>
  <c r="AK97" i="7" s="1"/>
  <c r="BK96" i="7"/>
  <c r="AL96" i="7"/>
  <c r="AM96" i="7" s="1"/>
  <c r="AN96" i="7" s="1"/>
  <c r="AO96" i="7" s="1"/>
  <c r="AP96" i="7" s="1"/>
  <c r="AQ96" i="7" s="1"/>
  <c r="AR96" i="7" s="1"/>
  <c r="AS96" i="7" s="1"/>
  <c r="AT96" i="7" s="1"/>
  <c r="AU96" i="7" s="1"/>
  <c r="AV96" i="7" s="1"/>
  <c r="AW96" i="7" s="1"/>
  <c r="AX96" i="7" s="1"/>
  <c r="AY96" i="7" s="1"/>
  <c r="AZ96" i="7" s="1"/>
  <c r="BA96" i="7" s="1"/>
  <c r="BB96" i="7" s="1"/>
  <c r="BC96" i="7" s="1"/>
  <c r="BD96" i="7" s="1"/>
  <c r="BE96" i="7" s="1"/>
  <c r="BF96" i="7" s="1"/>
  <c r="BG96" i="7" s="1"/>
  <c r="BH96" i="7" s="1"/>
  <c r="BK95" i="7"/>
  <c r="AL95" i="7"/>
  <c r="AM95" i="7" s="1"/>
  <c r="AN95" i="7" s="1"/>
  <c r="AO95" i="7" s="1"/>
  <c r="AP95" i="7" s="1"/>
  <c r="AQ95" i="7" s="1"/>
  <c r="AR95" i="7" s="1"/>
  <c r="AS95" i="7" s="1"/>
  <c r="AT95" i="7" s="1"/>
  <c r="AU95" i="7" s="1"/>
  <c r="AV95" i="7" s="1"/>
  <c r="AW95" i="7" s="1"/>
  <c r="AX95" i="7" s="1"/>
  <c r="AY95" i="7" s="1"/>
  <c r="AZ95" i="7" s="1"/>
  <c r="BA95" i="7" s="1"/>
  <c r="BB95" i="7" s="1"/>
  <c r="BC95" i="7" s="1"/>
  <c r="BD95" i="7" s="1"/>
  <c r="BE95" i="7" s="1"/>
  <c r="BF95" i="7" s="1"/>
  <c r="BG95" i="7" s="1"/>
  <c r="BH95" i="7" s="1"/>
  <c r="F95" i="7"/>
  <c r="G95" i="7" s="1"/>
  <c r="H95" i="7" s="1"/>
  <c r="I95" i="7" s="1"/>
  <c r="J95" i="7" s="1"/>
  <c r="K95" i="7" s="1"/>
  <c r="L95" i="7" s="1"/>
  <c r="M95" i="7" s="1"/>
  <c r="N95" i="7" s="1"/>
  <c r="O95" i="7" s="1"/>
  <c r="P95" i="7" s="1"/>
  <c r="Q95" i="7" s="1"/>
  <c r="R95" i="7" s="1"/>
  <c r="S95" i="7" s="1"/>
  <c r="T95" i="7" s="1"/>
  <c r="U95" i="7" s="1"/>
  <c r="V95" i="7" s="1"/>
  <c r="W95" i="7" s="1"/>
  <c r="X95" i="7" s="1"/>
  <c r="Y95" i="7" s="1"/>
  <c r="Z95" i="7" s="1"/>
  <c r="AA95" i="7" s="1"/>
  <c r="AB95" i="7" s="1"/>
  <c r="AC95" i="7" s="1"/>
  <c r="AD95" i="7" s="1"/>
  <c r="AE95" i="7" s="1"/>
  <c r="AF95" i="7" s="1"/>
  <c r="AG95" i="7" s="1"/>
  <c r="AH95" i="7" s="1"/>
  <c r="AI95" i="7" s="1"/>
  <c r="AJ95" i="7" s="1"/>
  <c r="AK95" i="7" s="1"/>
  <c r="BK94" i="7"/>
  <c r="AL94" i="7"/>
  <c r="AM94" i="7" s="1"/>
  <c r="AN94" i="7" s="1"/>
  <c r="AO94" i="7" s="1"/>
  <c r="AP94" i="7" s="1"/>
  <c r="AQ94" i="7" s="1"/>
  <c r="AR94" i="7" s="1"/>
  <c r="AS94" i="7" s="1"/>
  <c r="AT94" i="7" s="1"/>
  <c r="AU94" i="7" s="1"/>
  <c r="AV94" i="7" s="1"/>
  <c r="AW94" i="7" s="1"/>
  <c r="AX94" i="7" s="1"/>
  <c r="AY94" i="7" s="1"/>
  <c r="AZ94" i="7" s="1"/>
  <c r="BA94" i="7" s="1"/>
  <c r="BB94" i="7" s="1"/>
  <c r="BC94" i="7" s="1"/>
  <c r="BD94" i="7" s="1"/>
  <c r="BE94" i="7" s="1"/>
  <c r="BF94" i="7" s="1"/>
  <c r="BG94" i="7" s="1"/>
  <c r="BH94" i="7" s="1"/>
  <c r="F94" i="7"/>
  <c r="G94" i="7" s="1"/>
  <c r="H94" i="7" s="1"/>
  <c r="I94" i="7" s="1"/>
  <c r="J94" i="7" s="1"/>
  <c r="K94" i="7" s="1"/>
  <c r="L94" i="7" s="1"/>
  <c r="M94" i="7" s="1"/>
  <c r="N94" i="7" s="1"/>
  <c r="O94" i="7" s="1"/>
  <c r="P94" i="7" s="1"/>
  <c r="Q94" i="7" s="1"/>
  <c r="R94" i="7" s="1"/>
  <c r="S94" i="7" s="1"/>
  <c r="T94" i="7" s="1"/>
  <c r="U94" i="7" s="1"/>
  <c r="V94" i="7" s="1"/>
  <c r="W94" i="7" s="1"/>
  <c r="X94" i="7" s="1"/>
  <c r="Y94" i="7" s="1"/>
  <c r="Z94" i="7" s="1"/>
  <c r="AA94" i="7" s="1"/>
  <c r="AB94" i="7" s="1"/>
  <c r="AC94" i="7" s="1"/>
  <c r="AD94" i="7" s="1"/>
  <c r="AE94" i="7" s="1"/>
  <c r="AF94" i="7" s="1"/>
  <c r="AG94" i="7" s="1"/>
  <c r="AH94" i="7" s="1"/>
  <c r="AI94" i="7" s="1"/>
  <c r="AJ94" i="7" s="1"/>
  <c r="AK94" i="7" s="1"/>
  <c r="BK93" i="7"/>
  <c r="AL93" i="7"/>
  <c r="AM93" i="7" s="1"/>
  <c r="AN93" i="7" s="1"/>
  <c r="AO93" i="7" s="1"/>
  <c r="AP93" i="7" s="1"/>
  <c r="AQ93" i="7" s="1"/>
  <c r="AR93" i="7" s="1"/>
  <c r="AS93" i="7" s="1"/>
  <c r="AT93" i="7" s="1"/>
  <c r="AU93" i="7" s="1"/>
  <c r="AV93" i="7" s="1"/>
  <c r="AW93" i="7" s="1"/>
  <c r="AX93" i="7" s="1"/>
  <c r="AY93" i="7" s="1"/>
  <c r="AZ93" i="7" s="1"/>
  <c r="BA93" i="7" s="1"/>
  <c r="BB93" i="7" s="1"/>
  <c r="BC93" i="7" s="1"/>
  <c r="BD93" i="7" s="1"/>
  <c r="BE93" i="7" s="1"/>
  <c r="BF93" i="7" s="1"/>
  <c r="BG93" i="7" s="1"/>
  <c r="BH93" i="7" s="1"/>
  <c r="F93" i="7"/>
  <c r="G93" i="7" s="1"/>
  <c r="H93" i="7" s="1"/>
  <c r="I93" i="7" s="1"/>
  <c r="J93" i="7" s="1"/>
  <c r="K93" i="7" s="1"/>
  <c r="L93" i="7" s="1"/>
  <c r="M93" i="7" s="1"/>
  <c r="N93" i="7" s="1"/>
  <c r="O93" i="7" s="1"/>
  <c r="P93" i="7" s="1"/>
  <c r="Q93" i="7" s="1"/>
  <c r="R93" i="7" s="1"/>
  <c r="S93" i="7" s="1"/>
  <c r="T93" i="7" s="1"/>
  <c r="U93" i="7" s="1"/>
  <c r="V93" i="7" s="1"/>
  <c r="W93" i="7" s="1"/>
  <c r="X93" i="7" s="1"/>
  <c r="Y93" i="7" s="1"/>
  <c r="Z93" i="7" s="1"/>
  <c r="AA93" i="7" s="1"/>
  <c r="AB93" i="7" s="1"/>
  <c r="AC93" i="7" s="1"/>
  <c r="AD93" i="7" s="1"/>
  <c r="AE93" i="7" s="1"/>
  <c r="AF93" i="7" s="1"/>
  <c r="AG93" i="7" s="1"/>
  <c r="AH93" i="7" s="1"/>
  <c r="AI93" i="7" s="1"/>
  <c r="AJ93" i="7" s="1"/>
  <c r="AK93" i="7" s="1"/>
  <c r="BK92" i="7"/>
  <c r="AL92" i="7"/>
  <c r="AM92" i="7" s="1"/>
  <c r="AN92" i="7" s="1"/>
  <c r="AO92" i="7" s="1"/>
  <c r="AP92" i="7" s="1"/>
  <c r="AQ92" i="7" s="1"/>
  <c r="AR92" i="7" s="1"/>
  <c r="AS92" i="7" s="1"/>
  <c r="AT92" i="7" s="1"/>
  <c r="AU92" i="7" s="1"/>
  <c r="AV92" i="7" s="1"/>
  <c r="AW92" i="7" s="1"/>
  <c r="AX92" i="7" s="1"/>
  <c r="AY92" i="7" s="1"/>
  <c r="AZ92" i="7" s="1"/>
  <c r="BA92" i="7" s="1"/>
  <c r="BB92" i="7" s="1"/>
  <c r="BC92" i="7" s="1"/>
  <c r="BD92" i="7" s="1"/>
  <c r="BE92" i="7" s="1"/>
  <c r="BF92" i="7" s="1"/>
  <c r="BG92" i="7" s="1"/>
  <c r="BH92" i="7" s="1"/>
  <c r="F92" i="7"/>
  <c r="G92" i="7" s="1"/>
  <c r="H92" i="7" s="1"/>
  <c r="I92" i="7" s="1"/>
  <c r="J92" i="7" s="1"/>
  <c r="K92" i="7" s="1"/>
  <c r="L92" i="7" s="1"/>
  <c r="M92" i="7" s="1"/>
  <c r="N92" i="7" s="1"/>
  <c r="O92" i="7" s="1"/>
  <c r="P92" i="7" s="1"/>
  <c r="Q92" i="7" s="1"/>
  <c r="R92" i="7" s="1"/>
  <c r="S92" i="7" s="1"/>
  <c r="T92" i="7" s="1"/>
  <c r="U92" i="7" s="1"/>
  <c r="V92" i="7" s="1"/>
  <c r="W92" i="7" s="1"/>
  <c r="X92" i="7" s="1"/>
  <c r="Y92" i="7" s="1"/>
  <c r="Z92" i="7" s="1"/>
  <c r="AA92" i="7" s="1"/>
  <c r="AB92" i="7" s="1"/>
  <c r="AC92" i="7" s="1"/>
  <c r="AD92" i="7" s="1"/>
  <c r="AE92" i="7" s="1"/>
  <c r="AF92" i="7" s="1"/>
  <c r="AG92" i="7" s="1"/>
  <c r="AH92" i="7" s="1"/>
  <c r="AI92" i="7" s="1"/>
  <c r="AJ92" i="7" s="1"/>
  <c r="AK92" i="7" s="1"/>
  <c r="BK91" i="7"/>
  <c r="AL91" i="7"/>
  <c r="AM91" i="7" s="1"/>
  <c r="AN91" i="7" s="1"/>
  <c r="AO91" i="7" s="1"/>
  <c r="AP91" i="7" s="1"/>
  <c r="AQ91" i="7" s="1"/>
  <c r="AR91" i="7" s="1"/>
  <c r="AS91" i="7" s="1"/>
  <c r="AT91" i="7" s="1"/>
  <c r="AU91" i="7" s="1"/>
  <c r="AV91" i="7" s="1"/>
  <c r="AW91" i="7" s="1"/>
  <c r="AX91" i="7" s="1"/>
  <c r="AY91" i="7" s="1"/>
  <c r="AZ91" i="7" s="1"/>
  <c r="BA91" i="7" s="1"/>
  <c r="BB91" i="7" s="1"/>
  <c r="BC91" i="7" s="1"/>
  <c r="BD91" i="7" s="1"/>
  <c r="BE91" i="7" s="1"/>
  <c r="BF91" i="7" s="1"/>
  <c r="BG91" i="7" s="1"/>
  <c r="BH91" i="7" s="1"/>
  <c r="F91" i="7"/>
  <c r="G91" i="7" s="1"/>
  <c r="H91" i="7" s="1"/>
  <c r="I91" i="7" s="1"/>
  <c r="J91" i="7" s="1"/>
  <c r="K91" i="7" s="1"/>
  <c r="L91" i="7" s="1"/>
  <c r="M91" i="7" s="1"/>
  <c r="N91" i="7" s="1"/>
  <c r="O91" i="7" s="1"/>
  <c r="P91" i="7" s="1"/>
  <c r="Q91" i="7" s="1"/>
  <c r="R91" i="7" s="1"/>
  <c r="S91" i="7" s="1"/>
  <c r="T91" i="7" s="1"/>
  <c r="U91" i="7" s="1"/>
  <c r="V91" i="7" s="1"/>
  <c r="W91" i="7" s="1"/>
  <c r="X91" i="7" s="1"/>
  <c r="Y91" i="7" s="1"/>
  <c r="Z91" i="7" s="1"/>
  <c r="AA91" i="7" s="1"/>
  <c r="AB91" i="7" s="1"/>
  <c r="AC91" i="7" s="1"/>
  <c r="AD91" i="7" s="1"/>
  <c r="AE91" i="7" s="1"/>
  <c r="AF91" i="7" s="1"/>
  <c r="AG91" i="7" s="1"/>
  <c r="AH91" i="7" s="1"/>
  <c r="AI91" i="7" s="1"/>
  <c r="AJ91" i="7" s="1"/>
  <c r="AK91" i="7" s="1"/>
  <c r="BK90" i="7"/>
  <c r="AL90" i="7"/>
  <c r="AM90" i="7" s="1"/>
  <c r="AN90" i="7" s="1"/>
  <c r="AO90" i="7" s="1"/>
  <c r="AP90" i="7" s="1"/>
  <c r="AQ90" i="7" s="1"/>
  <c r="AR90" i="7" s="1"/>
  <c r="AS90" i="7" s="1"/>
  <c r="AT90" i="7" s="1"/>
  <c r="AU90" i="7" s="1"/>
  <c r="AV90" i="7" s="1"/>
  <c r="AW90" i="7" s="1"/>
  <c r="AX90" i="7" s="1"/>
  <c r="AY90" i="7" s="1"/>
  <c r="AZ90" i="7" s="1"/>
  <c r="BA90" i="7" s="1"/>
  <c r="BB90" i="7" s="1"/>
  <c r="BC90" i="7" s="1"/>
  <c r="BD90" i="7" s="1"/>
  <c r="BE90" i="7" s="1"/>
  <c r="BF90" i="7" s="1"/>
  <c r="BG90" i="7" s="1"/>
  <c r="BH90" i="7" s="1"/>
  <c r="F90" i="7"/>
  <c r="G90" i="7" s="1"/>
  <c r="H90" i="7" s="1"/>
  <c r="I90" i="7" s="1"/>
  <c r="J90" i="7" s="1"/>
  <c r="K90" i="7" s="1"/>
  <c r="L90" i="7" s="1"/>
  <c r="M90" i="7" s="1"/>
  <c r="N90" i="7" s="1"/>
  <c r="O90" i="7" s="1"/>
  <c r="P90" i="7" s="1"/>
  <c r="Q90" i="7" s="1"/>
  <c r="R90" i="7" s="1"/>
  <c r="S90" i="7" s="1"/>
  <c r="T90" i="7" s="1"/>
  <c r="U90" i="7" s="1"/>
  <c r="V90" i="7" s="1"/>
  <c r="W90" i="7" s="1"/>
  <c r="X90" i="7" s="1"/>
  <c r="Y90" i="7" s="1"/>
  <c r="Z90" i="7" s="1"/>
  <c r="AA90" i="7" s="1"/>
  <c r="AB90" i="7" s="1"/>
  <c r="AC90" i="7" s="1"/>
  <c r="AD90" i="7" s="1"/>
  <c r="AE90" i="7" s="1"/>
  <c r="AF90" i="7" s="1"/>
  <c r="AG90" i="7" s="1"/>
  <c r="AH90" i="7" s="1"/>
  <c r="AI90" i="7" s="1"/>
  <c r="AJ90" i="7" s="1"/>
  <c r="AK90" i="7" s="1"/>
  <c r="BK89" i="7"/>
  <c r="AL89" i="7"/>
  <c r="AM89" i="7" s="1"/>
  <c r="AN89" i="7" s="1"/>
  <c r="AO89" i="7" s="1"/>
  <c r="AP89" i="7" s="1"/>
  <c r="AQ89" i="7" s="1"/>
  <c r="AR89" i="7" s="1"/>
  <c r="AS89" i="7" s="1"/>
  <c r="AT89" i="7" s="1"/>
  <c r="AU89" i="7" s="1"/>
  <c r="AV89" i="7" s="1"/>
  <c r="AW89" i="7" s="1"/>
  <c r="AX89" i="7" s="1"/>
  <c r="AY89" i="7" s="1"/>
  <c r="AZ89" i="7" s="1"/>
  <c r="BA89" i="7" s="1"/>
  <c r="BB89" i="7" s="1"/>
  <c r="BC89" i="7" s="1"/>
  <c r="BD89" i="7" s="1"/>
  <c r="BE89" i="7" s="1"/>
  <c r="BF89" i="7" s="1"/>
  <c r="BG89" i="7" s="1"/>
  <c r="BH89" i="7" s="1"/>
  <c r="F89" i="7"/>
  <c r="G89" i="7" s="1"/>
  <c r="H89" i="7" s="1"/>
  <c r="I89" i="7" s="1"/>
  <c r="J89" i="7" s="1"/>
  <c r="K89" i="7" s="1"/>
  <c r="L89" i="7" s="1"/>
  <c r="M89" i="7" s="1"/>
  <c r="N89" i="7" s="1"/>
  <c r="O89" i="7" s="1"/>
  <c r="P89" i="7" s="1"/>
  <c r="Q89" i="7" s="1"/>
  <c r="R89" i="7" s="1"/>
  <c r="S89" i="7" s="1"/>
  <c r="T89" i="7" s="1"/>
  <c r="U89" i="7" s="1"/>
  <c r="V89" i="7" s="1"/>
  <c r="W89" i="7" s="1"/>
  <c r="X89" i="7" s="1"/>
  <c r="Y89" i="7" s="1"/>
  <c r="Z89" i="7" s="1"/>
  <c r="AA89" i="7" s="1"/>
  <c r="AB89" i="7" s="1"/>
  <c r="AC89" i="7" s="1"/>
  <c r="AD89" i="7" s="1"/>
  <c r="AE89" i="7" s="1"/>
  <c r="AF89" i="7" s="1"/>
  <c r="AG89" i="7" s="1"/>
  <c r="AH89" i="7" s="1"/>
  <c r="AI89" i="7" s="1"/>
  <c r="AJ89" i="7" s="1"/>
  <c r="AK89" i="7" s="1"/>
  <c r="BK88" i="7"/>
  <c r="AL88" i="7"/>
  <c r="AM88" i="7" s="1"/>
  <c r="AN88" i="7" s="1"/>
  <c r="AO88" i="7" s="1"/>
  <c r="AP88" i="7" s="1"/>
  <c r="AQ88" i="7" s="1"/>
  <c r="AR88" i="7" s="1"/>
  <c r="AS88" i="7" s="1"/>
  <c r="AT88" i="7" s="1"/>
  <c r="AU88" i="7" s="1"/>
  <c r="AV88" i="7" s="1"/>
  <c r="AW88" i="7" s="1"/>
  <c r="AX88" i="7" s="1"/>
  <c r="AY88" i="7" s="1"/>
  <c r="AZ88" i="7" s="1"/>
  <c r="BA88" i="7" s="1"/>
  <c r="BB88" i="7" s="1"/>
  <c r="BC88" i="7" s="1"/>
  <c r="BD88" i="7" s="1"/>
  <c r="BE88" i="7" s="1"/>
  <c r="BF88" i="7" s="1"/>
  <c r="BG88" i="7" s="1"/>
  <c r="BH88" i="7" s="1"/>
  <c r="F88" i="7"/>
  <c r="G88" i="7" s="1"/>
  <c r="H88" i="7" s="1"/>
  <c r="I88" i="7" s="1"/>
  <c r="J88" i="7" s="1"/>
  <c r="K88" i="7" s="1"/>
  <c r="L88" i="7" s="1"/>
  <c r="M88" i="7" s="1"/>
  <c r="N88" i="7" s="1"/>
  <c r="O88" i="7" s="1"/>
  <c r="P88" i="7" s="1"/>
  <c r="Q88" i="7" s="1"/>
  <c r="R88" i="7" s="1"/>
  <c r="S88" i="7" s="1"/>
  <c r="T88" i="7" s="1"/>
  <c r="U88" i="7" s="1"/>
  <c r="V88" i="7" s="1"/>
  <c r="W88" i="7" s="1"/>
  <c r="X88" i="7" s="1"/>
  <c r="Y88" i="7" s="1"/>
  <c r="Z88" i="7" s="1"/>
  <c r="AA88" i="7" s="1"/>
  <c r="AB88" i="7" s="1"/>
  <c r="AC88" i="7" s="1"/>
  <c r="AD88" i="7" s="1"/>
  <c r="AE88" i="7" s="1"/>
  <c r="AF88" i="7" s="1"/>
  <c r="AG88" i="7" s="1"/>
  <c r="AH88" i="7" s="1"/>
  <c r="AI88" i="7" s="1"/>
  <c r="AJ88" i="7" s="1"/>
  <c r="AK88" i="7" s="1"/>
  <c r="BK87" i="7"/>
  <c r="AL87" i="7"/>
  <c r="AM87" i="7" s="1"/>
  <c r="AN87" i="7" s="1"/>
  <c r="AO87" i="7" s="1"/>
  <c r="AP87" i="7" s="1"/>
  <c r="AQ87" i="7" s="1"/>
  <c r="AR87" i="7" s="1"/>
  <c r="AS87" i="7" s="1"/>
  <c r="AT87" i="7" s="1"/>
  <c r="AU87" i="7" s="1"/>
  <c r="AV87" i="7" s="1"/>
  <c r="AW87" i="7" s="1"/>
  <c r="AX87" i="7" s="1"/>
  <c r="AY87" i="7" s="1"/>
  <c r="AZ87" i="7" s="1"/>
  <c r="BA87" i="7" s="1"/>
  <c r="BB87" i="7" s="1"/>
  <c r="BC87" i="7" s="1"/>
  <c r="BD87" i="7" s="1"/>
  <c r="BE87" i="7" s="1"/>
  <c r="BF87" i="7" s="1"/>
  <c r="BG87" i="7" s="1"/>
  <c r="BH87" i="7" s="1"/>
  <c r="F87" i="7"/>
  <c r="G87" i="7" s="1"/>
  <c r="H87" i="7" s="1"/>
  <c r="I87" i="7" s="1"/>
  <c r="J87" i="7" s="1"/>
  <c r="K87" i="7" s="1"/>
  <c r="L87" i="7" s="1"/>
  <c r="M87" i="7" s="1"/>
  <c r="N87" i="7" s="1"/>
  <c r="O87" i="7" s="1"/>
  <c r="P87" i="7" s="1"/>
  <c r="Q87" i="7" s="1"/>
  <c r="R87" i="7" s="1"/>
  <c r="S87" i="7" s="1"/>
  <c r="T87" i="7" s="1"/>
  <c r="U87" i="7" s="1"/>
  <c r="V87" i="7" s="1"/>
  <c r="W87" i="7" s="1"/>
  <c r="X87" i="7" s="1"/>
  <c r="Y87" i="7" s="1"/>
  <c r="Z87" i="7" s="1"/>
  <c r="AA87" i="7" s="1"/>
  <c r="AB87" i="7" s="1"/>
  <c r="AC87" i="7" s="1"/>
  <c r="AD87" i="7" s="1"/>
  <c r="AE87" i="7" s="1"/>
  <c r="AF87" i="7" s="1"/>
  <c r="AG87" i="7" s="1"/>
  <c r="AH87" i="7" s="1"/>
  <c r="AI87" i="7" s="1"/>
  <c r="AJ87" i="7" s="1"/>
  <c r="AK87" i="7" s="1"/>
  <c r="BK86" i="7"/>
  <c r="AL86" i="7"/>
  <c r="AM86" i="7" s="1"/>
  <c r="AN86" i="7" s="1"/>
  <c r="AO86" i="7" s="1"/>
  <c r="AP86" i="7" s="1"/>
  <c r="AQ86" i="7" s="1"/>
  <c r="AR86" i="7" s="1"/>
  <c r="AS86" i="7" s="1"/>
  <c r="AT86" i="7" s="1"/>
  <c r="AU86" i="7" s="1"/>
  <c r="AV86" i="7" s="1"/>
  <c r="AW86" i="7" s="1"/>
  <c r="AX86" i="7" s="1"/>
  <c r="AY86" i="7" s="1"/>
  <c r="AZ86" i="7" s="1"/>
  <c r="BA86" i="7" s="1"/>
  <c r="BB86" i="7" s="1"/>
  <c r="BC86" i="7" s="1"/>
  <c r="BD86" i="7" s="1"/>
  <c r="BE86" i="7" s="1"/>
  <c r="BF86" i="7" s="1"/>
  <c r="BG86" i="7" s="1"/>
  <c r="BH86" i="7" s="1"/>
  <c r="J86" i="7"/>
  <c r="K86" i="7" s="1"/>
  <c r="L86" i="7" s="1"/>
  <c r="M86" i="7" s="1"/>
  <c r="N86" i="7" s="1"/>
  <c r="O86" i="7" s="1"/>
  <c r="P86" i="7" s="1"/>
  <c r="Q86" i="7" s="1"/>
  <c r="R86" i="7" s="1"/>
  <c r="S86" i="7" s="1"/>
  <c r="T86" i="7" s="1"/>
  <c r="U86" i="7" s="1"/>
  <c r="V86" i="7" s="1"/>
  <c r="W86" i="7" s="1"/>
  <c r="X86" i="7" s="1"/>
  <c r="Y86" i="7" s="1"/>
  <c r="Z86" i="7" s="1"/>
  <c r="AA86" i="7" s="1"/>
  <c r="AB86" i="7" s="1"/>
  <c r="AC86" i="7" s="1"/>
  <c r="AD86" i="7" s="1"/>
  <c r="AE86" i="7" s="1"/>
  <c r="AF86" i="7" s="1"/>
  <c r="AG86" i="7" s="1"/>
  <c r="AH86" i="7" s="1"/>
  <c r="AI86" i="7" s="1"/>
  <c r="AJ86" i="7" s="1"/>
  <c r="AK86" i="7" s="1"/>
  <c r="F86" i="7"/>
  <c r="G86" i="7" s="1"/>
  <c r="H86" i="7" s="1"/>
  <c r="I86" i="7" s="1"/>
  <c r="BK85" i="7"/>
  <c r="AL85" i="7"/>
  <c r="AM85" i="7" s="1"/>
  <c r="AN85" i="7" s="1"/>
  <c r="AO85" i="7" s="1"/>
  <c r="AP85" i="7" s="1"/>
  <c r="AQ85" i="7" s="1"/>
  <c r="AR85" i="7" s="1"/>
  <c r="AS85" i="7" s="1"/>
  <c r="AT85" i="7" s="1"/>
  <c r="AU85" i="7" s="1"/>
  <c r="AV85" i="7" s="1"/>
  <c r="AW85" i="7" s="1"/>
  <c r="AX85" i="7" s="1"/>
  <c r="AY85" i="7" s="1"/>
  <c r="AZ85" i="7" s="1"/>
  <c r="BA85" i="7" s="1"/>
  <c r="BB85" i="7" s="1"/>
  <c r="BC85" i="7" s="1"/>
  <c r="BD85" i="7" s="1"/>
  <c r="BE85" i="7" s="1"/>
  <c r="BF85" i="7" s="1"/>
  <c r="BG85" i="7" s="1"/>
  <c r="BH85" i="7" s="1"/>
  <c r="F85" i="7"/>
  <c r="G85" i="7" s="1"/>
  <c r="H85" i="7" s="1"/>
  <c r="I85" i="7" s="1"/>
  <c r="J85" i="7" s="1"/>
  <c r="K85" i="7" s="1"/>
  <c r="L85" i="7" s="1"/>
  <c r="M85" i="7" s="1"/>
  <c r="N85" i="7" s="1"/>
  <c r="O85" i="7" s="1"/>
  <c r="P85" i="7" s="1"/>
  <c r="Q85" i="7" s="1"/>
  <c r="R85" i="7" s="1"/>
  <c r="S85" i="7" s="1"/>
  <c r="T85" i="7" s="1"/>
  <c r="U85" i="7" s="1"/>
  <c r="V85" i="7" s="1"/>
  <c r="W85" i="7" s="1"/>
  <c r="X85" i="7" s="1"/>
  <c r="Y85" i="7" s="1"/>
  <c r="Z85" i="7" s="1"/>
  <c r="AA85" i="7" s="1"/>
  <c r="AB85" i="7" s="1"/>
  <c r="AC85" i="7" s="1"/>
  <c r="AD85" i="7" s="1"/>
  <c r="AE85" i="7" s="1"/>
  <c r="AF85" i="7" s="1"/>
  <c r="AG85" i="7" s="1"/>
  <c r="AH85" i="7" s="1"/>
  <c r="AI85" i="7" s="1"/>
  <c r="AJ85" i="7" s="1"/>
  <c r="AK85" i="7" s="1"/>
  <c r="BK84" i="7"/>
  <c r="AL84" i="7"/>
  <c r="AM84" i="7" s="1"/>
  <c r="AN84" i="7" s="1"/>
  <c r="AO84" i="7" s="1"/>
  <c r="AP84" i="7" s="1"/>
  <c r="AQ84" i="7" s="1"/>
  <c r="AR84" i="7" s="1"/>
  <c r="AS84" i="7" s="1"/>
  <c r="AT84" i="7" s="1"/>
  <c r="AU84" i="7" s="1"/>
  <c r="AV84" i="7" s="1"/>
  <c r="AW84" i="7" s="1"/>
  <c r="AX84" i="7" s="1"/>
  <c r="AY84" i="7" s="1"/>
  <c r="AZ84" i="7" s="1"/>
  <c r="BA84" i="7" s="1"/>
  <c r="BB84" i="7" s="1"/>
  <c r="BC84" i="7" s="1"/>
  <c r="BD84" i="7" s="1"/>
  <c r="BE84" i="7" s="1"/>
  <c r="BF84" i="7" s="1"/>
  <c r="BG84" i="7" s="1"/>
  <c r="BH84" i="7" s="1"/>
  <c r="F84" i="7"/>
  <c r="G84" i="7" s="1"/>
  <c r="H84" i="7" s="1"/>
  <c r="I84" i="7" s="1"/>
  <c r="J84" i="7" s="1"/>
  <c r="K84" i="7" s="1"/>
  <c r="L84" i="7" s="1"/>
  <c r="M84" i="7" s="1"/>
  <c r="N84" i="7" s="1"/>
  <c r="O84" i="7" s="1"/>
  <c r="P84" i="7" s="1"/>
  <c r="Q84" i="7" s="1"/>
  <c r="R84" i="7" s="1"/>
  <c r="S84" i="7" s="1"/>
  <c r="T84" i="7" s="1"/>
  <c r="U84" i="7" s="1"/>
  <c r="V84" i="7" s="1"/>
  <c r="W84" i="7" s="1"/>
  <c r="X84" i="7" s="1"/>
  <c r="Y84" i="7" s="1"/>
  <c r="Z84" i="7" s="1"/>
  <c r="AA84" i="7" s="1"/>
  <c r="AB84" i="7" s="1"/>
  <c r="AC84" i="7" s="1"/>
  <c r="AD84" i="7" s="1"/>
  <c r="AE84" i="7" s="1"/>
  <c r="AF84" i="7" s="1"/>
  <c r="AG84" i="7" s="1"/>
  <c r="AH84" i="7" s="1"/>
  <c r="AI84" i="7" s="1"/>
  <c r="AJ84" i="7" s="1"/>
  <c r="AK84" i="7" s="1"/>
  <c r="BK83" i="7"/>
  <c r="AL83" i="7"/>
  <c r="AM83" i="7" s="1"/>
  <c r="AN83" i="7" s="1"/>
  <c r="AO83" i="7" s="1"/>
  <c r="AP83" i="7" s="1"/>
  <c r="AQ83" i="7" s="1"/>
  <c r="AR83" i="7" s="1"/>
  <c r="AS83" i="7" s="1"/>
  <c r="AT83" i="7" s="1"/>
  <c r="AU83" i="7" s="1"/>
  <c r="AV83" i="7" s="1"/>
  <c r="AW83" i="7" s="1"/>
  <c r="AX83" i="7" s="1"/>
  <c r="AY83" i="7" s="1"/>
  <c r="AZ83" i="7" s="1"/>
  <c r="BA83" i="7" s="1"/>
  <c r="BB83" i="7" s="1"/>
  <c r="BC83" i="7" s="1"/>
  <c r="BD83" i="7" s="1"/>
  <c r="BE83" i="7" s="1"/>
  <c r="BF83" i="7" s="1"/>
  <c r="BG83" i="7" s="1"/>
  <c r="BH83" i="7" s="1"/>
  <c r="F83" i="7"/>
  <c r="G83" i="7" s="1"/>
  <c r="H83" i="7" s="1"/>
  <c r="I83" i="7" s="1"/>
  <c r="J83" i="7" s="1"/>
  <c r="K83" i="7" s="1"/>
  <c r="L83" i="7" s="1"/>
  <c r="M83" i="7" s="1"/>
  <c r="N83" i="7" s="1"/>
  <c r="O83" i="7" s="1"/>
  <c r="P83" i="7" s="1"/>
  <c r="Q83" i="7" s="1"/>
  <c r="R83" i="7" s="1"/>
  <c r="S83" i="7" s="1"/>
  <c r="T83" i="7" s="1"/>
  <c r="U83" i="7" s="1"/>
  <c r="V83" i="7" s="1"/>
  <c r="W83" i="7" s="1"/>
  <c r="X83" i="7" s="1"/>
  <c r="Y83" i="7" s="1"/>
  <c r="Z83" i="7" s="1"/>
  <c r="AA83" i="7" s="1"/>
  <c r="AB83" i="7" s="1"/>
  <c r="AC83" i="7" s="1"/>
  <c r="AD83" i="7" s="1"/>
  <c r="AE83" i="7" s="1"/>
  <c r="AF83" i="7" s="1"/>
  <c r="AG83" i="7" s="1"/>
  <c r="AH83" i="7" s="1"/>
  <c r="AI83" i="7" s="1"/>
  <c r="AJ83" i="7" s="1"/>
  <c r="AK83" i="7" s="1"/>
  <c r="BK82" i="7"/>
  <c r="AL82" i="7"/>
  <c r="AM82" i="7" s="1"/>
  <c r="AN82" i="7" s="1"/>
  <c r="AO82" i="7" s="1"/>
  <c r="AP82" i="7" s="1"/>
  <c r="AQ82" i="7" s="1"/>
  <c r="AR82" i="7" s="1"/>
  <c r="AS82" i="7" s="1"/>
  <c r="AT82" i="7" s="1"/>
  <c r="AU82" i="7" s="1"/>
  <c r="AV82" i="7" s="1"/>
  <c r="AW82" i="7" s="1"/>
  <c r="AX82" i="7" s="1"/>
  <c r="AY82" i="7" s="1"/>
  <c r="AZ82" i="7" s="1"/>
  <c r="BA82" i="7" s="1"/>
  <c r="BB82" i="7" s="1"/>
  <c r="BC82" i="7" s="1"/>
  <c r="BD82" i="7" s="1"/>
  <c r="BE82" i="7" s="1"/>
  <c r="BF82" i="7" s="1"/>
  <c r="BG82" i="7" s="1"/>
  <c r="BH82" i="7" s="1"/>
  <c r="F82" i="7"/>
  <c r="G82" i="7" s="1"/>
  <c r="H82" i="7" s="1"/>
  <c r="I82" i="7" s="1"/>
  <c r="J82" i="7" s="1"/>
  <c r="K82" i="7" s="1"/>
  <c r="L82" i="7" s="1"/>
  <c r="M82" i="7" s="1"/>
  <c r="N82" i="7" s="1"/>
  <c r="O82" i="7" s="1"/>
  <c r="P82" i="7" s="1"/>
  <c r="Q82" i="7" s="1"/>
  <c r="R82" i="7" s="1"/>
  <c r="S82" i="7" s="1"/>
  <c r="T82" i="7" s="1"/>
  <c r="U82" i="7" s="1"/>
  <c r="V82" i="7" s="1"/>
  <c r="W82" i="7" s="1"/>
  <c r="X82" i="7" s="1"/>
  <c r="Y82" i="7" s="1"/>
  <c r="Z82" i="7" s="1"/>
  <c r="AA82" i="7" s="1"/>
  <c r="AB82" i="7" s="1"/>
  <c r="AC82" i="7" s="1"/>
  <c r="AD82" i="7" s="1"/>
  <c r="AE82" i="7" s="1"/>
  <c r="AF82" i="7" s="1"/>
  <c r="AG82" i="7" s="1"/>
  <c r="AH82" i="7" s="1"/>
  <c r="AI82" i="7" s="1"/>
  <c r="AJ82" i="7" s="1"/>
  <c r="AK82" i="7" s="1"/>
  <c r="BK81" i="7"/>
  <c r="AL81" i="7"/>
  <c r="AM81" i="7" s="1"/>
  <c r="AN81" i="7" s="1"/>
  <c r="AO81" i="7" s="1"/>
  <c r="AP81" i="7" s="1"/>
  <c r="AQ81" i="7" s="1"/>
  <c r="AR81" i="7" s="1"/>
  <c r="AS81" i="7" s="1"/>
  <c r="AT81" i="7" s="1"/>
  <c r="AU81" i="7" s="1"/>
  <c r="AV81" i="7" s="1"/>
  <c r="AW81" i="7" s="1"/>
  <c r="AX81" i="7" s="1"/>
  <c r="AY81" i="7" s="1"/>
  <c r="AZ81" i="7" s="1"/>
  <c r="BA81" i="7" s="1"/>
  <c r="BB81" i="7" s="1"/>
  <c r="BC81" i="7" s="1"/>
  <c r="BD81" i="7" s="1"/>
  <c r="BE81" i="7" s="1"/>
  <c r="BF81" i="7" s="1"/>
  <c r="BG81" i="7" s="1"/>
  <c r="BH81" i="7" s="1"/>
  <c r="F81" i="7"/>
  <c r="G81" i="7" s="1"/>
  <c r="H81" i="7" s="1"/>
  <c r="I81" i="7" s="1"/>
  <c r="J81" i="7" s="1"/>
  <c r="K81" i="7" s="1"/>
  <c r="L81" i="7" s="1"/>
  <c r="M81" i="7" s="1"/>
  <c r="N81" i="7" s="1"/>
  <c r="O81" i="7" s="1"/>
  <c r="P81" i="7" s="1"/>
  <c r="Q81" i="7" s="1"/>
  <c r="R81" i="7" s="1"/>
  <c r="S81" i="7" s="1"/>
  <c r="T81" i="7" s="1"/>
  <c r="U81" i="7" s="1"/>
  <c r="V81" i="7" s="1"/>
  <c r="W81" i="7" s="1"/>
  <c r="X81" i="7" s="1"/>
  <c r="Y81" i="7" s="1"/>
  <c r="Z81" i="7" s="1"/>
  <c r="AA81" i="7" s="1"/>
  <c r="AB81" i="7" s="1"/>
  <c r="AC81" i="7" s="1"/>
  <c r="AD81" i="7" s="1"/>
  <c r="AE81" i="7" s="1"/>
  <c r="AF81" i="7" s="1"/>
  <c r="AG81" i="7" s="1"/>
  <c r="AH81" i="7" s="1"/>
  <c r="AI81" i="7" s="1"/>
  <c r="AJ81" i="7" s="1"/>
  <c r="AK81" i="7" s="1"/>
  <c r="BK80" i="7"/>
  <c r="AL80" i="7"/>
  <c r="AM80" i="7" s="1"/>
  <c r="AN80" i="7" s="1"/>
  <c r="AO80" i="7" s="1"/>
  <c r="AP80" i="7" s="1"/>
  <c r="AQ80" i="7" s="1"/>
  <c r="AR80" i="7" s="1"/>
  <c r="AS80" i="7" s="1"/>
  <c r="AT80" i="7" s="1"/>
  <c r="AU80" i="7" s="1"/>
  <c r="AV80" i="7" s="1"/>
  <c r="AW80" i="7" s="1"/>
  <c r="AX80" i="7" s="1"/>
  <c r="AY80" i="7" s="1"/>
  <c r="AZ80" i="7" s="1"/>
  <c r="BA80" i="7" s="1"/>
  <c r="BB80" i="7" s="1"/>
  <c r="BC80" i="7" s="1"/>
  <c r="BD80" i="7" s="1"/>
  <c r="BE80" i="7" s="1"/>
  <c r="BF80" i="7" s="1"/>
  <c r="BG80" i="7" s="1"/>
  <c r="BH80" i="7" s="1"/>
  <c r="F80" i="7"/>
  <c r="G80" i="7" s="1"/>
  <c r="H80" i="7" s="1"/>
  <c r="I80" i="7" s="1"/>
  <c r="J80" i="7" s="1"/>
  <c r="K80" i="7" s="1"/>
  <c r="L80" i="7" s="1"/>
  <c r="M80" i="7" s="1"/>
  <c r="N80" i="7" s="1"/>
  <c r="O80" i="7" s="1"/>
  <c r="P80" i="7" s="1"/>
  <c r="Q80" i="7" s="1"/>
  <c r="R80" i="7" s="1"/>
  <c r="S80" i="7" s="1"/>
  <c r="T80" i="7" s="1"/>
  <c r="U80" i="7" s="1"/>
  <c r="V80" i="7" s="1"/>
  <c r="W80" i="7" s="1"/>
  <c r="X80" i="7" s="1"/>
  <c r="Y80" i="7" s="1"/>
  <c r="Z80" i="7" s="1"/>
  <c r="AA80" i="7" s="1"/>
  <c r="AB80" i="7" s="1"/>
  <c r="AC80" i="7" s="1"/>
  <c r="AD80" i="7" s="1"/>
  <c r="AE80" i="7" s="1"/>
  <c r="AF80" i="7" s="1"/>
  <c r="AG80" i="7" s="1"/>
  <c r="AH80" i="7" s="1"/>
  <c r="AI80" i="7" s="1"/>
  <c r="AJ80" i="7" s="1"/>
  <c r="AK80" i="7" s="1"/>
  <c r="BK79" i="7"/>
  <c r="AL79" i="7"/>
  <c r="AM79" i="7" s="1"/>
  <c r="AN79" i="7" s="1"/>
  <c r="AO79" i="7" s="1"/>
  <c r="AP79" i="7" s="1"/>
  <c r="AQ79" i="7" s="1"/>
  <c r="AR79" i="7" s="1"/>
  <c r="AS79" i="7" s="1"/>
  <c r="AT79" i="7" s="1"/>
  <c r="AU79" i="7" s="1"/>
  <c r="AV79" i="7" s="1"/>
  <c r="AW79" i="7" s="1"/>
  <c r="AX79" i="7" s="1"/>
  <c r="AY79" i="7" s="1"/>
  <c r="AZ79" i="7" s="1"/>
  <c r="BA79" i="7" s="1"/>
  <c r="BB79" i="7" s="1"/>
  <c r="BC79" i="7" s="1"/>
  <c r="BD79" i="7" s="1"/>
  <c r="BE79" i="7" s="1"/>
  <c r="BF79" i="7" s="1"/>
  <c r="BG79" i="7" s="1"/>
  <c r="BH79" i="7" s="1"/>
  <c r="F79" i="7"/>
  <c r="G79" i="7" s="1"/>
  <c r="H79" i="7" s="1"/>
  <c r="I79" i="7" s="1"/>
  <c r="J79" i="7" s="1"/>
  <c r="K79" i="7" s="1"/>
  <c r="L79" i="7" s="1"/>
  <c r="M79" i="7" s="1"/>
  <c r="N79" i="7" s="1"/>
  <c r="O79" i="7" s="1"/>
  <c r="P79" i="7" s="1"/>
  <c r="Q79" i="7" s="1"/>
  <c r="R79" i="7" s="1"/>
  <c r="S79" i="7" s="1"/>
  <c r="T79" i="7" s="1"/>
  <c r="U79" i="7" s="1"/>
  <c r="V79" i="7" s="1"/>
  <c r="W79" i="7" s="1"/>
  <c r="X79" i="7" s="1"/>
  <c r="Y79" i="7" s="1"/>
  <c r="Z79" i="7" s="1"/>
  <c r="AA79" i="7" s="1"/>
  <c r="AB79" i="7" s="1"/>
  <c r="AC79" i="7" s="1"/>
  <c r="AD79" i="7" s="1"/>
  <c r="AE79" i="7" s="1"/>
  <c r="AF79" i="7" s="1"/>
  <c r="AG79" i="7" s="1"/>
  <c r="AH79" i="7" s="1"/>
  <c r="AI79" i="7" s="1"/>
  <c r="AJ79" i="7" s="1"/>
  <c r="AK79" i="7" s="1"/>
  <c r="BK78" i="7"/>
  <c r="AL78" i="7"/>
  <c r="AM78" i="7" s="1"/>
  <c r="AN78" i="7" s="1"/>
  <c r="AO78" i="7" s="1"/>
  <c r="AP78" i="7" s="1"/>
  <c r="AQ78" i="7" s="1"/>
  <c r="AR78" i="7" s="1"/>
  <c r="AS78" i="7" s="1"/>
  <c r="AT78" i="7" s="1"/>
  <c r="AU78" i="7" s="1"/>
  <c r="AV78" i="7" s="1"/>
  <c r="AW78" i="7" s="1"/>
  <c r="AX78" i="7" s="1"/>
  <c r="AY78" i="7" s="1"/>
  <c r="AZ78" i="7" s="1"/>
  <c r="BA78" i="7" s="1"/>
  <c r="BB78" i="7" s="1"/>
  <c r="BC78" i="7" s="1"/>
  <c r="BD78" i="7" s="1"/>
  <c r="BE78" i="7" s="1"/>
  <c r="BF78" i="7" s="1"/>
  <c r="BG78" i="7" s="1"/>
  <c r="BH78" i="7" s="1"/>
  <c r="F78" i="7"/>
  <c r="G78" i="7" s="1"/>
  <c r="H78" i="7" s="1"/>
  <c r="I78" i="7" s="1"/>
  <c r="J78" i="7" s="1"/>
  <c r="K78" i="7" s="1"/>
  <c r="L78" i="7" s="1"/>
  <c r="M78" i="7" s="1"/>
  <c r="N78" i="7" s="1"/>
  <c r="O78" i="7" s="1"/>
  <c r="P78" i="7" s="1"/>
  <c r="Q78" i="7" s="1"/>
  <c r="R78" i="7" s="1"/>
  <c r="S78" i="7" s="1"/>
  <c r="T78" i="7" s="1"/>
  <c r="U78" i="7" s="1"/>
  <c r="V78" i="7" s="1"/>
  <c r="W78" i="7" s="1"/>
  <c r="X78" i="7" s="1"/>
  <c r="Y78" i="7" s="1"/>
  <c r="Z78" i="7" s="1"/>
  <c r="AA78" i="7" s="1"/>
  <c r="AB78" i="7" s="1"/>
  <c r="AC78" i="7" s="1"/>
  <c r="AD78" i="7" s="1"/>
  <c r="AE78" i="7" s="1"/>
  <c r="AF78" i="7" s="1"/>
  <c r="AG78" i="7" s="1"/>
  <c r="AH78" i="7" s="1"/>
  <c r="AI78" i="7" s="1"/>
  <c r="AJ78" i="7" s="1"/>
  <c r="AK78" i="7" s="1"/>
  <c r="BK77" i="7"/>
  <c r="AL77" i="7"/>
  <c r="AM77" i="7" s="1"/>
  <c r="AN77" i="7" s="1"/>
  <c r="AO77" i="7" s="1"/>
  <c r="AP77" i="7" s="1"/>
  <c r="AQ77" i="7" s="1"/>
  <c r="AR77" i="7" s="1"/>
  <c r="AS77" i="7" s="1"/>
  <c r="AT77" i="7" s="1"/>
  <c r="AU77" i="7" s="1"/>
  <c r="AV77" i="7" s="1"/>
  <c r="AW77" i="7" s="1"/>
  <c r="AX77" i="7" s="1"/>
  <c r="AY77" i="7" s="1"/>
  <c r="AZ77" i="7" s="1"/>
  <c r="BA77" i="7" s="1"/>
  <c r="BB77" i="7" s="1"/>
  <c r="BC77" i="7" s="1"/>
  <c r="BD77" i="7" s="1"/>
  <c r="BE77" i="7" s="1"/>
  <c r="BF77" i="7" s="1"/>
  <c r="BG77" i="7" s="1"/>
  <c r="BH77" i="7" s="1"/>
  <c r="F77" i="7"/>
  <c r="G77" i="7" s="1"/>
  <c r="H77" i="7" s="1"/>
  <c r="I77" i="7" s="1"/>
  <c r="J77" i="7" s="1"/>
  <c r="K77" i="7" s="1"/>
  <c r="L77" i="7" s="1"/>
  <c r="M77" i="7" s="1"/>
  <c r="N77" i="7" s="1"/>
  <c r="O77" i="7" s="1"/>
  <c r="P77" i="7" s="1"/>
  <c r="Q77" i="7" s="1"/>
  <c r="R77" i="7" s="1"/>
  <c r="S77" i="7" s="1"/>
  <c r="T77" i="7" s="1"/>
  <c r="U77" i="7" s="1"/>
  <c r="V77" i="7" s="1"/>
  <c r="W77" i="7" s="1"/>
  <c r="X77" i="7" s="1"/>
  <c r="Y77" i="7" s="1"/>
  <c r="Z77" i="7" s="1"/>
  <c r="AA77" i="7" s="1"/>
  <c r="AB77" i="7" s="1"/>
  <c r="AC77" i="7" s="1"/>
  <c r="AD77" i="7" s="1"/>
  <c r="AE77" i="7" s="1"/>
  <c r="AF77" i="7" s="1"/>
  <c r="AG77" i="7" s="1"/>
  <c r="AH77" i="7" s="1"/>
  <c r="AI77" i="7" s="1"/>
  <c r="AJ77" i="7" s="1"/>
  <c r="AK77" i="7" s="1"/>
  <c r="BK76" i="7"/>
  <c r="AL76" i="7"/>
  <c r="AM76" i="7" s="1"/>
  <c r="AN76" i="7" s="1"/>
  <c r="AO76" i="7" s="1"/>
  <c r="AP76" i="7" s="1"/>
  <c r="AQ76" i="7" s="1"/>
  <c r="AR76" i="7" s="1"/>
  <c r="AS76" i="7" s="1"/>
  <c r="AT76" i="7" s="1"/>
  <c r="AU76" i="7" s="1"/>
  <c r="AV76" i="7" s="1"/>
  <c r="AW76" i="7" s="1"/>
  <c r="AX76" i="7" s="1"/>
  <c r="AY76" i="7" s="1"/>
  <c r="AZ76" i="7" s="1"/>
  <c r="BA76" i="7" s="1"/>
  <c r="BB76" i="7" s="1"/>
  <c r="BC76" i="7" s="1"/>
  <c r="BD76" i="7" s="1"/>
  <c r="BE76" i="7" s="1"/>
  <c r="BF76" i="7" s="1"/>
  <c r="BG76" i="7" s="1"/>
  <c r="BH76" i="7" s="1"/>
  <c r="F76" i="7"/>
  <c r="G76" i="7" s="1"/>
  <c r="H76" i="7" s="1"/>
  <c r="I76" i="7" s="1"/>
  <c r="J76" i="7" s="1"/>
  <c r="K76" i="7" s="1"/>
  <c r="L76" i="7" s="1"/>
  <c r="M76" i="7" s="1"/>
  <c r="N76" i="7" s="1"/>
  <c r="O76" i="7" s="1"/>
  <c r="P76" i="7" s="1"/>
  <c r="Q76" i="7" s="1"/>
  <c r="R76" i="7" s="1"/>
  <c r="S76" i="7" s="1"/>
  <c r="T76" i="7" s="1"/>
  <c r="U76" i="7" s="1"/>
  <c r="V76" i="7" s="1"/>
  <c r="W76" i="7" s="1"/>
  <c r="X76" i="7" s="1"/>
  <c r="Y76" i="7" s="1"/>
  <c r="Z76" i="7" s="1"/>
  <c r="AA76" i="7" s="1"/>
  <c r="AB76" i="7" s="1"/>
  <c r="AC76" i="7" s="1"/>
  <c r="AD76" i="7" s="1"/>
  <c r="AE76" i="7" s="1"/>
  <c r="AF76" i="7" s="1"/>
  <c r="AG76" i="7" s="1"/>
  <c r="AH76" i="7" s="1"/>
  <c r="AI76" i="7" s="1"/>
  <c r="AJ76" i="7" s="1"/>
  <c r="AK76" i="7" s="1"/>
  <c r="CD75" i="7"/>
  <c r="BK75" i="7"/>
  <c r="AL75" i="7"/>
  <c r="AM75" i="7" s="1"/>
  <c r="AN75" i="7" s="1"/>
  <c r="AO75" i="7" s="1"/>
  <c r="AP75" i="7" s="1"/>
  <c r="AQ75" i="7" s="1"/>
  <c r="AR75" i="7" s="1"/>
  <c r="AS75" i="7" s="1"/>
  <c r="AT75" i="7" s="1"/>
  <c r="AU75" i="7" s="1"/>
  <c r="AV75" i="7" s="1"/>
  <c r="AW75" i="7" s="1"/>
  <c r="AX75" i="7" s="1"/>
  <c r="AY75" i="7" s="1"/>
  <c r="AZ75" i="7" s="1"/>
  <c r="BA75" i="7" s="1"/>
  <c r="BB75" i="7" s="1"/>
  <c r="BC75" i="7" s="1"/>
  <c r="BD75" i="7" s="1"/>
  <c r="BE75" i="7" s="1"/>
  <c r="BF75" i="7" s="1"/>
  <c r="BG75" i="7" s="1"/>
  <c r="BH75" i="7" s="1"/>
  <c r="F75" i="7"/>
  <c r="G75" i="7" s="1"/>
  <c r="H75" i="7" s="1"/>
  <c r="I75" i="7" s="1"/>
  <c r="J75" i="7" s="1"/>
  <c r="K75" i="7" s="1"/>
  <c r="L75" i="7" s="1"/>
  <c r="M75" i="7" s="1"/>
  <c r="N75" i="7" s="1"/>
  <c r="O75" i="7" s="1"/>
  <c r="P75" i="7" s="1"/>
  <c r="Q75" i="7" s="1"/>
  <c r="R75" i="7" s="1"/>
  <c r="S75" i="7" s="1"/>
  <c r="T75" i="7" s="1"/>
  <c r="U75" i="7" s="1"/>
  <c r="V75" i="7" s="1"/>
  <c r="W75" i="7" s="1"/>
  <c r="X75" i="7" s="1"/>
  <c r="Y75" i="7" s="1"/>
  <c r="Z75" i="7" s="1"/>
  <c r="AA75" i="7" s="1"/>
  <c r="AB75" i="7" s="1"/>
  <c r="AC75" i="7" s="1"/>
  <c r="AD75" i="7" s="1"/>
  <c r="AE75" i="7" s="1"/>
  <c r="AF75" i="7" s="1"/>
  <c r="AG75" i="7" s="1"/>
  <c r="AH75" i="7" s="1"/>
  <c r="AI75" i="7" s="1"/>
  <c r="AJ75" i="7" s="1"/>
  <c r="AK75" i="7" s="1"/>
  <c r="D9" i="7"/>
  <c r="E9" i="7" s="1"/>
  <c r="D8" i="7"/>
  <c r="C8" i="7"/>
  <c r="E6" i="7"/>
  <c r="E3" i="7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Y12" i="6" l="1"/>
  <c r="P14" i="6"/>
  <c r="Y10" i="6"/>
  <c r="E14" i="6"/>
  <c r="V10" i="6"/>
  <c r="F12" i="6"/>
  <c r="Q14" i="6"/>
  <c r="J10" i="6"/>
  <c r="Z10" i="6"/>
  <c r="J12" i="6"/>
  <c r="N12" i="6"/>
  <c r="R12" i="6"/>
  <c r="V12" i="6"/>
  <c r="Z12" i="6"/>
  <c r="I14" i="6"/>
  <c r="M14" i="6"/>
  <c r="O10" i="6"/>
  <c r="O12" i="6"/>
  <c r="J14" i="6"/>
  <c r="R10" i="6"/>
  <c r="F10" i="6"/>
  <c r="N10" i="6"/>
  <c r="C10" i="6"/>
  <c r="G10" i="6"/>
  <c r="K10" i="6"/>
  <c r="S10" i="6"/>
  <c r="W10" i="6"/>
  <c r="C12" i="6"/>
  <c r="G12" i="6"/>
  <c r="K12" i="6"/>
  <c r="S12" i="6"/>
  <c r="W12" i="6"/>
  <c r="F14" i="6"/>
  <c r="N14" i="6"/>
  <c r="R14" i="6"/>
  <c r="D10" i="6"/>
  <c r="H10" i="6"/>
  <c r="L10" i="6"/>
  <c r="P10" i="6"/>
  <c r="T10" i="6"/>
  <c r="X10" i="6"/>
  <c r="D12" i="6"/>
  <c r="H12" i="6"/>
  <c r="L12" i="6"/>
  <c r="P12" i="6"/>
  <c r="T12" i="6"/>
  <c r="X12" i="6"/>
  <c r="C14" i="6"/>
  <c r="G14" i="6"/>
  <c r="K14" i="6"/>
  <c r="O14" i="6"/>
  <c r="S14" i="6"/>
  <c r="E10" i="6"/>
  <c r="I10" i="6"/>
  <c r="M10" i="6"/>
  <c r="Q10" i="6"/>
  <c r="U10" i="6"/>
  <c r="E12" i="6"/>
  <c r="I12" i="6"/>
  <c r="M12" i="6"/>
  <c r="Q12" i="6"/>
  <c r="U12" i="6"/>
  <c r="D14" i="6"/>
  <c r="H14" i="6"/>
  <c r="L14" i="6"/>
  <c r="G9" i="17"/>
  <c r="C12" i="17"/>
  <c r="Q6" i="17"/>
  <c r="L9" i="17"/>
  <c r="N9" i="17"/>
  <c r="N12" i="17" s="1"/>
  <c r="O9" i="17"/>
  <c r="K9" i="17"/>
  <c r="K12" i="17" s="1"/>
  <c r="J12" i="17"/>
  <c r="L12" i="17" s="1"/>
  <c r="F9" i="17"/>
  <c r="F12" i="17" s="1"/>
  <c r="P12" i="17" s="1"/>
  <c r="E8" i="7"/>
  <c r="Q9" i="17"/>
  <c r="P8" i="17"/>
  <c r="P7" i="17"/>
  <c r="R9" i="17"/>
  <c r="Q7" i="17"/>
  <c r="P10" i="17"/>
  <c r="P11" i="17"/>
  <c r="P6" i="17"/>
  <c r="P9" i="17" l="1"/>
  <c r="H9" i="17"/>
  <c r="H12" i="17" s="1"/>
  <c r="G12" i="17"/>
  <c r="R12" i="17" s="1"/>
  <c r="Q12" i="17"/>
  <c r="O12" i="17"/>
</calcChain>
</file>

<file path=xl/sharedStrings.xml><?xml version="1.0" encoding="utf-8"?>
<sst xmlns="http://schemas.openxmlformats.org/spreadsheetml/2006/main" count="471" uniqueCount="236">
  <si>
    <t>1. ALIGNMENT LENGTH</t>
  </si>
  <si>
    <t>2. ENGINEERING / DESIGN</t>
  </si>
  <si>
    <t>3. KEY MILESTONES</t>
  </si>
  <si>
    <t>9. MANPOWER</t>
  </si>
  <si>
    <t xml:space="preserve">5. STRUCTURES </t>
  </si>
  <si>
    <t xml:space="preserve">6. CONSTRUCTION </t>
  </si>
  <si>
    <t xml:space="preserve">es&amp;h </t>
  </si>
  <si>
    <t>4. PROJECT COMPLETION %, REVENUE BASIS</t>
  </si>
  <si>
    <t>FA</t>
  </si>
  <si>
    <t>1-Mar to 9-Mar</t>
  </si>
  <si>
    <t>NM</t>
  </si>
  <si>
    <t>ITD</t>
  </si>
  <si>
    <t>RP</t>
  </si>
  <si>
    <t>RI</t>
  </si>
  <si>
    <t>EI</t>
  </si>
  <si>
    <t>[G]</t>
  </si>
  <si>
    <t>[A]</t>
  </si>
  <si>
    <t>[B]</t>
  </si>
  <si>
    <t>[C]</t>
  </si>
  <si>
    <t>XXX</t>
  </si>
  <si>
    <t>XX%</t>
  </si>
  <si>
    <t>XXXX</t>
  </si>
  <si>
    <t>3. Progress</t>
  </si>
  <si>
    <t>5. Key Milestones</t>
  </si>
  <si>
    <t>17-MOH-G-00001-A</t>
  </si>
  <si>
    <t>3.Quality</t>
  </si>
  <si>
    <t>MOH-1N0-CO-XXXXXX</t>
  </si>
  <si>
    <t>MOH-1K0-CO-XXXXXX</t>
  </si>
  <si>
    <t>[D=A+B]</t>
  </si>
  <si>
    <t>FAT</t>
  </si>
  <si>
    <t>Cash GM</t>
  </si>
  <si>
    <t>CWC</t>
  </si>
  <si>
    <t>GM TOTAL</t>
  </si>
  <si>
    <t>[E=A+B+C]</t>
  </si>
  <si>
    <t>[F=E-K]</t>
  </si>
  <si>
    <t>[H]</t>
  </si>
  <si>
    <t>[I=H-G]</t>
  </si>
  <si>
    <t>[J=H/G]</t>
  </si>
  <si>
    <t>[K]</t>
  </si>
  <si>
    <t>[L=H-K]</t>
  </si>
  <si>
    <t>[M=H/K]</t>
  </si>
  <si>
    <t>[N=G/D]</t>
  </si>
  <si>
    <t>[O=H/D]</t>
  </si>
  <si>
    <t>[P=H/E]</t>
  </si>
  <si>
    <t>1. YYY</t>
  </si>
  <si>
    <t>2. YYY</t>
  </si>
  <si>
    <t>3. YYY</t>
  </si>
  <si>
    <t>4. YYY</t>
  </si>
  <si>
    <t>5. YYY</t>
  </si>
  <si>
    <t>XX SAR</t>
  </si>
  <si>
    <t>LWDC</t>
  </si>
  <si>
    <t>EPM-KPR-TP-000006_000</t>
  </si>
  <si>
    <t>تقرير ملخص المشروع</t>
  </si>
  <si>
    <t>التصميم</t>
  </si>
  <si>
    <t>بوابة المرحلة 4</t>
  </si>
  <si>
    <t>تاريخ التسجيل:</t>
  </si>
  <si>
    <t>تاريخ بوابة المرحلة التالية:</t>
  </si>
  <si>
    <t>رقم العقد الهندسي:</t>
  </si>
  <si>
    <t>رقم عقد البناء:</t>
  </si>
  <si>
    <t>فترة تقديم التقارير:</t>
  </si>
  <si>
    <t>رقم الوثيقة:</t>
  </si>
  <si>
    <t>الجهة العامة:</t>
  </si>
  <si>
    <t>عنوان المشروع:</t>
  </si>
  <si>
    <t>الموقع:</t>
  </si>
  <si>
    <t>المقاطعة:</t>
  </si>
  <si>
    <t>غير قابل للتطبيق</t>
  </si>
  <si>
    <t>وزارة الصحة</t>
  </si>
  <si>
    <t>المقاول / الاستشاري:</t>
  </si>
  <si>
    <t>رقم السجل التجاري:</t>
  </si>
  <si>
    <t>الحوادث</t>
  </si>
  <si>
    <t>الفترة</t>
  </si>
  <si>
    <t>من البدء وحتي تاريخه</t>
  </si>
  <si>
    <t>السنة حتي تاريخه</t>
  </si>
  <si>
    <t>فترة التقرير</t>
  </si>
  <si>
    <t>ساعات العمل</t>
  </si>
  <si>
    <t>وشيكة الحدوث</t>
  </si>
  <si>
    <t>الإسعافات الأولية</t>
  </si>
  <si>
    <t>الحوادث القابلة للتسجيل</t>
  </si>
  <si>
    <t>حالات أيام العمل المفقودة</t>
  </si>
  <si>
    <t>الوفيات</t>
  </si>
  <si>
    <t>الحوادث البيئية</t>
  </si>
  <si>
    <t>معدلات الحوادث</t>
  </si>
  <si>
    <t>معدل تكرار الحوادث</t>
  </si>
  <si>
    <t>دليل المصطلحات</t>
  </si>
  <si>
    <t>AFR</t>
  </si>
  <si>
    <t>تخصص التصميم</t>
  </si>
  <si>
    <t>رقم المخططات</t>
  </si>
  <si>
    <t>رقم المراجعات</t>
  </si>
  <si>
    <t>ميكانيكي - أنابيب</t>
  </si>
  <si>
    <t>كهربائي</t>
  </si>
  <si>
    <t>الجهد شديد الانخفاض</t>
  </si>
  <si>
    <t xml:space="preserve"> إجمالي</t>
  </si>
  <si>
    <t>مدني - إجمالي</t>
  </si>
  <si>
    <t>إنشائي - إجمالي</t>
  </si>
  <si>
    <t>معماري - إجمالي</t>
  </si>
  <si>
    <t>الميكانيكي والكهربائي والسباكة - إجمالي</t>
  </si>
  <si>
    <t>مؤشرات الأداء الرئيسية</t>
  </si>
  <si>
    <t>رقم المراجعات / رقم المخططات</t>
  </si>
  <si>
    <t>تقدم التصميم (الشهر - السنة</t>
  </si>
  <si>
    <t>[بناءًا علي متتبع التسليمات]</t>
  </si>
  <si>
    <t>حتي تاريخه</t>
  </si>
  <si>
    <t>المخطط</t>
  </si>
  <si>
    <t>الفعلي</t>
  </si>
  <si>
    <t>المخطط حتي تاريخه</t>
  </si>
  <si>
    <t>الفعلي حتي تاريخه</t>
  </si>
  <si>
    <t>التكلفة لكل تخصص</t>
  </si>
  <si>
    <t>مؤشر الأداء الرئيسي</t>
  </si>
  <si>
    <t xml:space="preserve"> إجمالي التسليمات</t>
  </si>
  <si>
    <t xml:space="preserve"> إجمالي التكلفة</t>
  </si>
  <si>
    <t>الفعلي / المخطط</t>
  </si>
  <si>
    <t>وصف التخصص</t>
  </si>
  <si>
    <t>الميزانية</t>
  </si>
  <si>
    <t>المكتسبة</t>
  </si>
  <si>
    <t>المستغرقة</t>
  </si>
  <si>
    <t>النسبة المئوية للإكمال</t>
  </si>
  <si>
    <t>الإجمالي</t>
  </si>
  <si>
    <t>الميزانية الأصلية</t>
  </si>
  <si>
    <t>تغيير النطاق</t>
  </si>
  <si>
    <t>الاتجاهات</t>
  </si>
  <si>
    <t>الميزانية الحالية</t>
  </si>
  <si>
    <t>الساعات المجدولة</t>
  </si>
  <si>
    <t>الساعات المكتسبة</t>
  </si>
  <si>
    <t>تباين الجدولة</t>
  </si>
  <si>
    <t>مؤشر أداء الجدول الزمني</t>
  </si>
  <si>
    <t>الساعات الفعلية</t>
  </si>
  <si>
    <t>تباين التكلفة</t>
  </si>
  <si>
    <t>أداء ساعات العمل</t>
  </si>
  <si>
    <t>الجدول الزمني
(الميزانية)</t>
  </si>
  <si>
    <t>الفعلي
(الميزانية)</t>
  </si>
  <si>
    <t>مؤشر أداء الجدول الزمني = المكتسبة/الجدول الزمني (ساعات)</t>
  </si>
  <si>
    <t>أداء ساعات العمل = المكتسبة / الفعلية المستغرقة (ساعات)</t>
  </si>
  <si>
    <t>الزيادة 1</t>
  </si>
  <si>
    <t>الجدول الزمني</t>
  </si>
  <si>
    <t>الفعلية (مفترض)</t>
  </si>
  <si>
    <t>الزيادة 2</t>
  </si>
  <si>
    <t xml:space="preserve"> النسبة المئوية لاكتمال الساعات المستغرقة (تراكمي)
بناءً على ساعات الموازنة الإجمالية</t>
  </si>
  <si>
    <t xml:space="preserve"> النسبة المئوية لاكتمال المكتسبة  (تراكمي)
بناءً على ساعات الموازنة الإجمالية</t>
  </si>
  <si>
    <t xml:space="preserve"> النسبة المئوية لاكتمال الجدول الزمني  (تراكمي)
بناءً على ساعات الموازنة الإجمالية</t>
  </si>
  <si>
    <t>قيم المدخلات</t>
  </si>
  <si>
    <t>رقم العقد:</t>
  </si>
  <si>
    <t>اسم العقد:</t>
  </si>
  <si>
    <t>قيمة العقد الأساسية:</t>
  </si>
  <si>
    <t>قيمة التغيير المعتمدة:</t>
  </si>
  <si>
    <t>قيمة العقد المنقحة:</t>
  </si>
  <si>
    <t>قيمة التغيير المعلقة:</t>
  </si>
  <si>
    <t>قيمة الانتهاء المتوقعة:</t>
  </si>
  <si>
    <t>ر.س XXXX</t>
  </si>
  <si>
    <t>التكلفة (بالريال السعودي)</t>
  </si>
  <si>
    <t xml:space="preserve">الخطة </t>
  </si>
  <si>
    <t>المتوقع</t>
  </si>
  <si>
    <t>ساعات العمل للرجل</t>
  </si>
  <si>
    <t>تقديم تقدم المراحل الرئيسية</t>
  </si>
  <si>
    <t>التقديم</t>
  </si>
  <si>
    <t>تاريخ العقد الشامل</t>
  </si>
  <si>
    <t xml:space="preserve">تاريخ إغلاق العقد
</t>
  </si>
  <si>
    <t>التاريخ</t>
  </si>
  <si>
    <t>تاريخ البدء</t>
  </si>
  <si>
    <t>تاريخ الانتهاء</t>
  </si>
  <si>
    <t>المدة</t>
  </si>
  <si>
    <t>اليوم-الشهر-السنة</t>
  </si>
  <si>
    <t>مؤشر الأداء الرئيسي للمدة</t>
  </si>
  <si>
    <t>المتوقع مقابل المخطط</t>
  </si>
  <si>
    <t>تاريخ الانتهاء الفعلي مقابل</t>
  </si>
  <si>
    <t>تاريخ إغلاق العقد الفعلي</t>
  </si>
  <si>
    <t>مؤشر الأداء الرئيسي لإغلاق العقد:</t>
  </si>
  <si>
    <t>الأول</t>
  </si>
  <si>
    <t>الأخير</t>
  </si>
  <si>
    <t>المرحلة الرئيسية</t>
  </si>
  <si>
    <t>المرسل التنفيذ</t>
  </si>
  <si>
    <t>الوصف</t>
  </si>
  <si>
    <t>الإجمالي (ر.س)</t>
  </si>
  <si>
    <t>سعرالوحدة (ر.س/ساعة)</t>
  </si>
  <si>
    <t>الإجمالي (ساعات العمل)</t>
  </si>
  <si>
    <t>الأيام المتأخرة</t>
  </si>
  <si>
    <t>مؤشر أداء التكلفة</t>
  </si>
  <si>
    <t>المفوتر حتي تاريخه</t>
  </si>
  <si>
    <t>المدفوع حتي تاريخه</t>
  </si>
  <si>
    <t>الدفعة المقدمة</t>
  </si>
  <si>
    <t>الباقي</t>
  </si>
  <si>
    <t>المتأخر</t>
  </si>
  <si>
    <t>قيمة العقد</t>
  </si>
  <si>
    <t>الاختلافات المعتمدة السابقة</t>
  </si>
  <si>
    <t>الاختلافات المعتمدة لهذه الفترة</t>
  </si>
  <si>
    <t>الإجمالي الفرعي</t>
  </si>
  <si>
    <t>الاختلافات المعلقة</t>
  </si>
  <si>
    <t xml:space="preserve">الإجمالي </t>
  </si>
  <si>
    <t>من بدء العقد وحتي تاريخه</t>
  </si>
  <si>
    <t>إحصاء العمالة العاملة</t>
  </si>
  <si>
    <t>إحصاء العمالة المخطط</t>
  </si>
  <si>
    <t>إحصاء العمالة المتوقع</t>
  </si>
  <si>
    <t>إحصاء العمالة الفعلي</t>
  </si>
  <si>
    <t>الساعات</t>
  </si>
  <si>
    <t>المخططة</t>
  </si>
  <si>
    <t>المخططة التراكمية</t>
  </si>
  <si>
    <t>المتوقعة</t>
  </si>
  <si>
    <t>المتوقعة التراكمية</t>
  </si>
  <si>
    <t>الفعلية</t>
  </si>
  <si>
    <t>الفعلية التراكمية</t>
  </si>
  <si>
    <t>سجل أوامر التغيير</t>
  </si>
  <si>
    <t xml:space="preserve"> آخر تقرير للميزانية الحالية</t>
  </si>
  <si>
    <t>ترقية نظام تكييف الهواء</t>
  </si>
  <si>
    <t>زيادة مساحة المطبخ</t>
  </si>
  <si>
    <t>تغيير المواد</t>
  </si>
  <si>
    <t>تغيير العمالة</t>
  </si>
  <si>
    <t>هذا التقرير للميزانية الحالية</t>
  </si>
  <si>
    <t>سجل أوامر التغيير المعلق</t>
  </si>
  <si>
    <t>زيادة العزل الحراري</t>
  </si>
  <si>
    <t>حذف أغطية مواقف السيارات</t>
  </si>
  <si>
    <t>الإجمالي المعلق</t>
  </si>
  <si>
    <t>القيمة (ر.س)</t>
  </si>
  <si>
    <t>الأيام</t>
  </si>
  <si>
    <t>تعليقات</t>
  </si>
  <si>
    <t>1. الصحة والسلامة والأمن والبيئة</t>
  </si>
  <si>
    <t>2. المخاوف / الإنجازات الرئيسية</t>
  </si>
  <si>
    <t>4. التقدم</t>
  </si>
  <si>
    <t>5. المتتبع الهندسي</t>
  </si>
  <si>
    <t>6. الجدول الزمني</t>
  </si>
  <si>
    <t>7. التكاليف</t>
  </si>
  <si>
    <t>8. موارد التصميم</t>
  </si>
  <si>
    <t>برنامج الاتجاه</t>
  </si>
  <si>
    <t>القيمة</t>
  </si>
  <si>
    <t>أعلي 5 اتجاهات محسومة</t>
  </si>
  <si>
    <t>الملخص</t>
  </si>
  <si>
    <t>المحسومة</t>
  </si>
  <si>
    <t>غير المحسومة</t>
  </si>
  <si>
    <t>الملغية</t>
  </si>
  <si>
    <t>رقم مشروعات:</t>
  </si>
  <si>
    <t xml:space="preserve">التسليمات المكتملة ٪
</t>
  </si>
  <si>
    <t>التنبؤات</t>
  </si>
  <si>
    <t>إجمالي التنبؤات</t>
  </si>
  <si>
    <t>الفعلي
(التنبؤات)</t>
  </si>
  <si>
    <t xml:space="preserve">تنبؤات الغير المكتملة </t>
  </si>
  <si>
    <t xml:space="preserve">ساعات العمل </t>
  </si>
  <si>
    <t>تسجيل المشروع وترقيمه</t>
  </si>
  <si>
    <t>الاصدار للتصميم</t>
  </si>
  <si>
    <t>الاصدار للتنفيذ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</si>
</sst>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[$-409]d\-mmm\-yy;@"/>
    <numFmt numFmtId="167" formatCode="_(* #,##0.0_);_(* \(#,##0.0\);_(* &quot;-&quot;??_);_(@_)"/>
    <numFmt numFmtId="168" formatCode="[$-409]mmm\-yy;@"/>
    <numFmt numFmtId="169" formatCode="[$SAR]\ #,##0_);\([$SAR]\ #,##0\)"/>
    <numFmt numFmtId="170" formatCode="0_);\(0\)"/>
    <numFmt numFmtId="171" formatCode="[$SAR]\ #,##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5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color theme="4" tint="-0.499984740745262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2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9"/>
      <color theme="4" tint="-0.499984740745262"/>
      <name val="Calibri"/>
      <family val="2"/>
      <charset val="238"/>
      <scheme val="minor"/>
    </font>
    <font>
      <b/>
      <sz val="11"/>
      <color theme="3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9C97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6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1"/>
      <name val="Arial"/>
      <family val="2"/>
    </font>
    <font>
      <sz val="9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9C97"/>
        <bgColor indexed="64"/>
      </patternFill>
    </fill>
    <fill>
      <patternFill patternType="solid">
        <fgColor rgb="FF00598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697C5"/>
      </bottom>
      <diagonal/>
    </border>
    <border>
      <left style="thin">
        <color indexed="64"/>
      </left>
      <right style="thin">
        <color indexed="64"/>
      </right>
      <top style="thin">
        <color rgb="FF0697C5"/>
      </top>
      <bottom style="thin">
        <color indexed="64"/>
      </bottom>
      <diagonal/>
    </border>
    <border>
      <left style="thin">
        <color indexed="64"/>
      </left>
      <right style="thin">
        <color rgb="FF0697C5"/>
      </right>
      <top style="thin">
        <color rgb="FF0697C5"/>
      </top>
      <bottom style="thin">
        <color indexed="64"/>
      </bottom>
      <diagonal/>
    </border>
    <border>
      <left style="thin">
        <color indexed="64"/>
      </left>
      <right style="thin">
        <color rgb="FF0697C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697C5"/>
      </right>
      <top style="hair">
        <color theme="4" tint="0.39994506668294322"/>
      </top>
      <bottom style="hair">
        <color theme="4" tint="0.39994506668294322"/>
      </bottom>
      <diagonal/>
    </border>
    <border>
      <left style="thin">
        <color rgb="FF0697C5"/>
      </left>
      <right/>
      <top style="thin">
        <color indexed="64"/>
      </top>
      <bottom style="thin">
        <color rgb="FF0697C5"/>
      </bottom>
      <diagonal/>
    </border>
    <border>
      <left/>
      <right/>
      <top style="thin">
        <color indexed="64"/>
      </top>
      <bottom style="thin">
        <color rgb="FF0697C5"/>
      </bottom>
      <diagonal/>
    </border>
    <border>
      <left/>
      <right style="thin">
        <color indexed="64"/>
      </right>
      <top style="thin">
        <color indexed="64"/>
      </top>
      <bottom style="thin">
        <color rgb="FF0697C5"/>
      </bottom>
      <diagonal/>
    </border>
    <border>
      <left style="thin">
        <color rgb="FF0697C5"/>
      </left>
      <right/>
      <top/>
      <bottom style="thin">
        <color rgb="FF0697C5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4" tint="0.39994506668294322"/>
      </top>
      <bottom/>
      <diagonal/>
    </border>
    <border>
      <left style="thin">
        <color indexed="64"/>
      </left>
      <right style="thin">
        <color rgb="FF0697C5"/>
      </right>
      <top style="hair">
        <color theme="4" tint="0.39994506668294322"/>
      </top>
      <bottom/>
      <diagonal/>
    </border>
    <border>
      <left style="thin">
        <color indexed="64"/>
      </left>
      <right style="thin">
        <color indexed="64"/>
      </right>
      <top style="hair">
        <color rgb="FF0697C5"/>
      </top>
      <bottom style="hair">
        <color theme="4" tint="0.39994506668294322"/>
      </bottom>
      <diagonal/>
    </border>
    <border>
      <left style="thin">
        <color indexed="64"/>
      </left>
      <right style="thin">
        <color rgb="FF0697C5"/>
      </right>
      <top style="hair">
        <color rgb="FF0697C5"/>
      </top>
      <bottom style="hair">
        <color theme="4" tint="0.399945066682943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697C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697C5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38" fillId="0" borderId="0"/>
    <xf numFmtId="43" fontId="38" fillId="0" borderId="0" applyFont="0" applyFill="0" applyBorder="0" applyAlignment="0" applyProtection="0"/>
    <xf numFmtId="0" fontId="52" fillId="0" borderId="0"/>
    <xf numFmtId="43" fontId="52" fillId="0" borderId="0" applyFont="0" applyFill="0" applyBorder="0" applyAlignment="0" applyProtection="0"/>
  </cellStyleXfs>
  <cellXfs count="339">
    <xf numFmtId="0" fontId="0" fillId="0" borderId="0" xfId="0"/>
    <xf numFmtId="0" fontId="0" fillId="2" borderId="0" xfId="0" applyFill="1"/>
    <xf numFmtId="0" fontId="0" fillId="0" borderId="0" xfId="0" applyFill="1"/>
    <xf numFmtId="164" fontId="0" fillId="0" borderId="0" xfId="0" applyNumberForma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166" fontId="2" fillId="4" borderId="0" xfId="2" applyNumberFormat="1" applyFont="1" applyFill="1" applyAlignment="1">
      <alignment vertical="center"/>
    </xf>
    <xf numFmtId="43" fontId="0" fillId="0" borderId="0" xfId="0" applyNumberFormat="1"/>
    <xf numFmtId="43" fontId="0" fillId="0" borderId="0" xfId="2" applyFont="1"/>
    <xf numFmtId="43" fontId="0" fillId="5" borderId="0" xfId="2" applyFont="1" applyFill="1"/>
    <xf numFmtId="166" fontId="2" fillId="5" borderId="0" xfId="2" applyNumberFormat="1" applyFont="1" applyFill="1" applyAlignment="1">
      <alignment vertical="center"/>
    </xf>
    <xf numFmtId="43" fontId="0" fillId="2" borderId="0" xfId="2" applyFont="1" applyFill="1"/>
    <xf numFmtId="43" fontId="8" fillId="2" borderId="0" xfId="0" applyNumberFormat="1" applyFont="1" applyFill="1"/>
    <xf numFmtId="15" fontId="10" fillId="4" borderId="0" xfId="0" applyNumberFormat="1" applyFont="1" applyFill="1"/>
    <xf numFmtId="39" fontId="0" fillId="0" borderId="0" xfId="0" applyNumberFormat="1"/>
    <xf numFmtId="15" fontId="2" fillId="4" borderId="0" xfId="0" applyNumberFormat="1" applyFont="1" applyFill="1"/>
    <xf numFmtId="43" fontId="7" fillId="0" borderId="0" xfId="0" applyNumberFormat="1" applyFont="1" applyFill="1"/>
    <xf numFmtId="0" fontId="22" fillId="0" borderId="0" xfId="3"/>
    <xf numFmtId="168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65" fontId="0" fillId="0" borderId="0" xfId="1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17" borderId="0" xfId="0" applyFill="1"/>
    <xf numFmtId="0" fontId="0" fillId="17" borderId="0" xfId="0" applyFill="1" applyAlignment="1">
      <alignment vertical="center"/>
    </xf>
    <xf numFmtId="0" fontId="27" fillId="17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6" fillId="0" borderId="0" xfId="0" applyFont="1" applyFill="1"/>
    <xf numFmtId="0" fontId="29" fillId="0" borderId="0" xfId="0" applyFont="1" applyFill="1" applyAlignment="1">
      <alignment vertical="center"/>
    </xf>
    <xf numFmtId="0" fontId="29" fillId="17" borderId="0" xfId="0" applyFont="1" applyFill="1" applyAlignment="1">
      <alignment vertical="center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51" fillId="0" borderId="0" xfId="0" applyFont="1" applyFill="1" applyAlignment="1">
      <alignment vertical="top"/>
    </xf>
    <xf numFmtId="0" fontId="27" fillId="0" borderId="0" xfId="0" applyFont="1" applyFill="1" applyAlignment="1">
      <alignment vertical="center"/>
    </xf>
    <xf numFmtId="0" fontId="52" fillId="0" borderId="0" xfId="6"/>
    <xf numFmtId="0" fontId="52" fillId="0" borderId="0" xfId="6" applyFill="1"/>
    <xf numFmtId="0" fontId="0" fillId="0" borderId="0" xfId="0" applyAlignment="1">
      <alignment readingOrder="2"/>
    </xf>
    <xf numFmtId="0" fontId="0" fillId="0" borderId="0" xfId="0" applyAlignment="1">
      <alignment horizontal="right" readingOrder="2"/>
    </xf>
    <xf numFmtId="0" fontId="0" fillId="0" borderId="0" xfId="0" applyFont="1" applyAlignment="1">
      <alignment horizontal="right" readingOrder="2"/>
    </xf>
    <xf numFmtId="0" fontId="0" fillId="0" borderId="0" xfId="0" applyFont="1" applyFill="1" applyBorder="1" applyAlignment="1">
      <alignment horizontal="right" readingOrder="2"/>
    </xf>
    <xf numFmtId="0" fontId="31" fillId="0" borderId="0" xfId="0" applyFont="1" applyAlignment="1">
      <alignment horizontal="right" vertical="center" readingOrder="2"/>
    </xf>
    <xf numFmtId="0" fontId="0" fillId="0" borderId="5" xfId="0" applyFont="1" applyBorder="1" applyAlignment="1">
      <alignment horizontal="right" readingOrder="2"/>
    </xf>
    <xf numFmtId="0" fontId="50" fillId="0" borderId="0" xfId="0" applyFont="1" applyAlignment="1">
      <alignment horizontal="right" vertical="center" readingOrder="2"/>
    </xf>
    <xf numFmtId="0" fontId="29" fillId="0" borderId="0" xfId="0" applyFont="1" applyAlignment="1">
      <alignment horizontal="right" vertical="center" readingOrder="2"/>
    </xf>
    <xf numFmtId="0" fontId="0" fillId="0" borderId="0" xfId="0" applyBorder="1" applyAlignment="1">
      <alignment horizontal="right" readingOrder="2"/>
    </xf>
    <xf numFmtId="0" fontId="0" fillId="0" borderId="5" xfId="0" applyBorder="1" applyAlignment="1">
      <alignment horizontal="right" readingOrder="2"/>
    </xf>
    <xf numFmtId="17" fontId="0" fillId="0" borderId="5" xfId="0" applyNumberFormat="1" applyFont="1" applyBorder="1" applyAlignment="1">
      <alignment horizontal="right" readingOrder="2"/>
    </xf>
    <xf numFmtId="0" fontId="0" fillId="0" borderId="0" xfId="0" applyFill="1" applyBorder="1" applyAlignment="1">
      <alignment horizontal="right" readingOrder="2"/>
    </xf>
    <xf numFmtId="2" fontId="36" fillId="10" borderId="0" xfId="2" applyNumberFormat="1" applyFont="1" applyFill="1" applyBorder="1" applyAlignment="1">
      <alignment horizontal="right" readingOrder="2"/>
    </xf>
    <xf numFmtId="0" fontId="36" fillId="10" borderId="0" xfId="2" applyNumberFormat="1" applyFont="1" applyFill="1" applyBorder="1" applyAlignment="1">
      <alignment horizontal="right" readingOrder="2"/>
    </xf>
    <xf numFmtId="0" fontId="0" fillId="0" borderId="0" xfId="0" applyFill="1" applyAlignment="1">
      <alignment horizontal="right" readingOrder="2"/>
    </xf>
    <xf numFmtId="0" fontId="34" fillId="8" borderId="0" xfId="0" applyFont="1" applyFill="1" applyBorder="1" applyAlignment="1">
      <alignment horizontal="right" readingOrder="2"/>
    </xf>
    <xf numFmtId="164" fontId="35" fillId="9" borderId="0" xfId="2" applyNumberFormat="1" applyFont="1" applyFill="1" applyBorder="1" applyAlignment="1">
      <alignment horizontal="right" readingOrder="2"/>
    </xf>
    <xf numFmtId="0" fontId="35" fillId="9" borderId="0" xfId="2" applyNumberFormat="1" applyFont="1" applyFill="1" applyBorder="1" applyAlignment="1">
      <alignment horizontal="right" readingOrder="2"/>
    </xf>
    <xf numFmtId="0" fontId="2" fillId="8" borderId="0" xfId="0" applyFont="1" applyFill="1" applyBorder="1" applyAlignment="1">
      <alignment horizontal="right" readingOrder="2"/>
    </xf>
    <xf numFmtId="43" fontId="37" fillId="9" borderId="0" xfId="2" applyNumberFormat="1" applyFont="1" applyFill="1" applyBorder="1" applyAlignment="1">
      <alignment horizontal="right" readingOrder="2"/>
    </xf>
    <xf numFmtId="0" fontId="13" fillId="0" borderId="0" xfId="0" applyFont="1" applyFill="1" applyBorder="1" applyAlignment="1">
      <alignment horizontal="right" readingOrder="2"/>
    </xf>
    <xf numFmtId="0" fontId="2" fillId="0" borderId="0" xfId="3" applyFont="1" applyAlignment="1">
      <alignment horizontal="right" vertical="center" readingOrder="2"/>
    </xf>
    <xf numFmtId="0" fontId="22" fillId="0" borderId="0" xfId="3" applyAlignment="1">
      <alignment horizontal="right" readingOrder="2"/>
    </xf>
    <xf numFmtId="0" fontId="21" fillId="11" borderId="36" xfId="0" applyFont="1" applyFill="1" applyBorder="1" applyAlignment="1">
      <alignment horizontal="right" vertical="center" readingOrder="2"/>
    </xf>
    <xf numFmtId="0" fontId="21" fillId="11" borderId="17" xfId="0" applyFont="1" applyFill="1" applyBorder="1" applyAlignment="1">
      <alignment horizontal="right" vertical="center" readingOrder="2"/>
    </xf>
    <xf numFmtId="0" fontId="21" fillId="11" borderId="16" xfId="0" applyFont="1" applyFill="1" applyBorder="1" applyAlignment="1">
      <alignment horizontal="right" vertical="center" readingOrder="2"/>
    </xf>
    <xf numFmtId="0" fontId="0" fillId="0" borderId="49" xfId="3" applyFont="1" applyBorder="1" applyAlignment="1">
      <alignment horizontal="right" vertical="center" wrapText="1" readingOrder="2"/>
    </xf>
    <xf numFmtId="0" fontId="0" fillId="0" borderId="53" xfId="3" applyFont="1" applyBorder="1" applyAlignment="1">
      <alignment horizontal="right" vertical="center" wrapText="1" readingOrder="2"/>
    </xf>
    <xf numFmtId="0" fontId="0" fillId="0" borderId="2" xfId="3" applyFont="1" applyBorder="1" applyAlignment="1">
      <alignment horizontal="right" vertical="center" wrapText="1" readingOrder="2"/>
    </xf>
    <xf numFmtId="0" fontId="0" fillId="0" borderId="22" xfId="3" applyFont="1" applyBorder="1" applyAlignment="1">
      <alignment horizontal="right" vertical="center" wrapText="1" readingOrder="2"/>
    </xf>
    <xf numFmtId="0" fontId="0" fillId="0" borderId="35" xfId="3" applyFont="1" applyBorder="1" applyAlignment="1">
      <alignment horizontal="right" vertical="center" wrapText="1" readingOrder="2"/>
    </xf>
    <xf numFmtId="0" fontId="0" fillId="0" borderId="3" xfId="3" applyFont="1" applyBorder="1" applyAlignment="1">
      <alignment horizontal="right" vertical="center" wrapText="1" readingOrder="2"/>
    </xf>
    <xf numFmtId="0" fontId="0" fillId="0" borderId="17" xfId="3" applyFont="1" applyBorder="1" applyAlignment="1">
      <alignment horizontal="right" vertical="center" wrapText="1" readingOrder="2"/>
    </xf>
    <xf numFmtId="0" fontId="0" fillId="0" borderId="16" xfId="3" applyFont="1" applyBorder="1" applyAlignment="1">
      <alignment horizontal="right" vertical="center" wrapText="1" readingOrder="2"/>
    </xf>
    <xf numFmtId="0" fontId="1" fillId="0" borderId="0" xfId="3" applyFont="1" applyAlignment="1">
      <alignment horizontal="right" readingOrder="2"/>
    </xf>
    <xf numFmtId="0" fontId="26" fillId="10" borderId="13" xfId="3" applyFont="1" applyFill="1" applyBorder="1" applyAlignment="1">
      <alignment horizontal="right" vertical="center" readingOrder="2"/>
    </xf>
    <xf numFmtId="0" fontId="26" fillId="10" borderId="11" xfId="3" applyFont="1" applyFill="1" applyBorder="1" applyAlignment="1">
      <alignment horizontal="right" vertical="center" readingOrder="2"/>
    </xf>
    <xf numFmtId="0" fontId="23" fillId="0" borderId="0" xfId="3" applyFont="1" applyAlignment="1">
      <alignment horizontal="right" readingOrder="2"/>
    </xf>
    <xf numFmtId="0" fontId="22" fillId="0" borderId="0" xfId="3" applyFont="1" applyAlignment="1">
      <alignment horizontal="right" readingOrder="2"/>
    </xf>
    <xf numFmtId="0" fontId="2" fillId="0" borderId="0" xfId="3" applyFont="1" applyAlignment="1">
      <alignment horizontal="right" readingOrder="2"/>
    </xf>
    <xf numFmtId="0" fontId="24" fillId="16" borderId="36" xfId="0" applyFont="1" applyFill="1" applyBorder="1" applyAlignment="1">
      <alignment horizontal="right" vertical="top" readingOrder="2"/>
    </xf>
    <xf numFmtId="0" fontId="24" fillId="16" borderId="29" xfId="0" applyFont="1" applyFill="1" applyBorder="1" applyAlignment="1">
      <alignment horizontal="right" vertical="top" readingOrder="2"/>
    </xf>
    <xf numFmtId="0" fontId="24" fillId="16" borderId="30" xfId="0" applyFont="1" applyFill="1" applyBorder="1" applyAlignment="1">
      <alignment horizontal="right" vertical="top" readingOrder="2"/>
    </xf>
    <xf numFmtId="0" fontId="24" fillId="16" borderId="46" xfId="0" applyFont="1" applyFill="1" applyBorder="1" applyAlignment="1">
      <alignment horizontal="right" vertical="top" readingOrder="2"/>
    </xf>
    <xf numFmtId="0" fontId="24" fillId="11" borderId="30" xfId="0" applyFont="1" applyFill="1" applyBorder="1" applyAlignment="1">
      <alignment horizontal="right" vertical="center" wrapText="1" readingOrder="2"/>
    </xf>
    <xf numFmtId="9" fontId="21" fillId="12" borderId="24" xfId="3" applyNumberFormat="1" applyFont="1" applyFill="1" applyBorder="1" applyAlignment="1">
      <alignment horizontal="right" vertical="center" wrapText="1" readingOrder="2"/>
    </xf>
    <xf numFmtId="0" fontId="24" fillId="11" borderId="25" xfId="0" applyFont="1" applyFill="1" applyBorder="1" applyAlignment="1">
      <alignment horizontal="right" vertical="center" wrapText="1" readingOrder="2"/>
    </xf>
    <xf numFmtId="0" fontId="25" fillId="0" borderId="32" xfId="3" applyFont="1" applyBorder="1" applyAlignment="1">
      <alignment horizontal="right" vertical="center" wrapText="1" readingOrder="2"/>
    </xf>
    <xf numFmtId="0" fontId="25" fillId="0" borderId="35" xfId="3" applyFont="1" applyBorder="1" applyAlignment="1">
      <alignment horizontal="right" vertical="center" wrapText="1" readingOrder="2"/>
    </xf>
    <xf numFmtId="0" fontId="25" fillId="0" borderId="9" xfId="3" applyFont="1" applyBorder="1" applyAlignment="1">
      <alignment horizontal="right" vertical="center" wrapText="1" readingOrder="2"/>
    </xf>
    <xf numFmtId="0" fontId="22" fillId="0" borderId="0" xfId="3" applyAlignment="1">
      <alignment horizontal="right" vertical="top" readingOrder="2"/>
    </xf>
    <xf numFmtId="0" fontId="25" fillId="0" borderId="48" xfId="3" applyFont="1" applyBorder="1" applyAlignment="1">
      <alignment horizontal="right" vertical="center" wrapText="1" readingOrder="2"/>
    </xf>
    <xf numFmtId="0" fontId="25" fillId="0" borderId="22" xfId="3" applyFont="1" applyBorder="1" applyAlignment="1">
      <alignment horizontal="right" vertical="center" wrapText="1" readingOrder="2"/>
    </xf>
    <xf numFmtId="0" fontId="25" fillId="0" borderId="2" xfId="3" applyFont="1" applyBorder="1" applyAlignment="1">
      <alignment horizontal="right" vertical="center" wrapText="1" readingOrder="2"/>
    </xf>
    <xf numFmtId="0" fontId="25" fillId="0" borderId="36" xfId="3" applyFont="1" applyBorder="1" applyAlignment="1">
      <alignment horizontal="right" vertical="center" wrapText="1" readingOrder="2"/>
    </xf>
    <xf numFmtId="0" fontId="25" fillId="0" borderId="16" xfId="3" applyFont="1" applyBorder="1" applyAlignment="1">
      <alignment horizontal="right" vertical="center" wrapText="1" readingOrder="2"/>
    </xf>
    <xf numFmtId="0" fontId="25" fillId="0" borderId="17" xfId="3" applyFont="1" applyBorder="1" applyAlignment="1">
      <alignment horizontal="right" vertical="center" wrapText="1" readingOrder="2"/>
    </xf>
    <xf numFmtId="0" fontId="2" fillId="0" borderId="0" xfId="3" applyFont="1" applyAlignment="1">
      <alignment horizontal="right" wrapText="1" readingOrder="2"/>
    </xf>
    <xf numFmtId="164" fontId="18" fillId="6" borderId="78" xfId="2" applyNumberFormat="1" applyFont="1" applyFill="1" applyBorder="1" applyAlignment="1">
      <alignment horizontal="center" vertical="center" wrapText="1" readingOrder="2"/>
    </xf>
    <xf numFmtId="164" fontId="18" fillId="6" borderId="38" xfId="2" applyNumberFormat="1" applyFont="1" applyFill="1" applyBorder="1" applyAlignment="1">
      <alignment horizontal="center" vertical="center" wrapText="1" readingOrder="2"/>
    </xf>
    <xf numFmtId="164" fontId="18" fillId="6" borderId="39" xfId="2" applyNumberFormat="1" applyFont="1" applyFill="1" applyBorder="1" applyAlignment="1">
      <alignment horizontal="center" vertical="center" wrapText="1" readingOrder="2"/>
    </xf>
    <xf numFmtId="164" fontId="19" fillId="6" borderId="2" xfId="2" applyNumberFormat="1" applyFont="1" applyFill="1" applyBorder="1" applyAlignment="1">
      <alignment horizontal="center" readingOrder="2"/>
    </xf>
    <xf numFmtId="164" fontId="19" fillId="6" borderId="40" xfId="2" applyNumberFormat="1" applyFont="1" applyFill="1" applyBorder="1" applyAlignment="1">
      <alignment horizontal="center" readingOrder="2"/>
    </xf>
    <xf numFmtId="0" fontId="0" fillId="0" borderId="0" xfId="0" applyAlignment="1">
      <alignment horizontal="right" wrapText="1" readingOrder="2"/>
    </xf>
    <xf numFmtId="0" fontId="0" fillId="0" borderId="0" xfId="0" applyAlignment="1">
      <alignment horizontal="center" readingOrder="2"/>
    </xf>
    <xf numFmtId="0" fontId="0" fillId="0" borderId="0" xfId="0" applyAlignment="1">
      <alignment horizontal="center" wrapText="1" readingOrder="2"/>
    </xf>
    <xf numFmtId="164" fontId="18" fillId="6" borderId="80" xfId="2" applyNumberFormat="1" applyFont="1" applyFill="1" applyBorder="1" applyAlignment="1">
      <alignment horizontal="center" vertical="center" wrapText="1" readingOrder="2"/>
    </xf>
    <xf numFmtId="0" fontId="0" fillId="6" borderId="15" xfId="0" applyFill="1" applyBorder="1" applyAlignment="1">
      <alignment horizontal="center" readingOrder="2"/>
    </xf>
    <xf numFmtId="164" fontId="18" fillId="6" borderId="56" xfId="2" applyNumberFormat="1" applyFont="1" applyFill="1" applyBorder="1" applyAlignment="1">
      <alignment horizontal="center" vertical="center" wrapText="1" readingOrder="2"/>
    </xf>
    <xf numFmtId="164" fontId="18" fillId="6" borderId="4" xfId="2" applyNumberFormat="1" applyFont="1" applyFill="1" applyBorder="1" applyAlignment="1">
      <alignment horizontal="center" vertical="center" wrapText="1" readingOrder="2"/>
    </xf>
    <xf numFmtId="164" fontId="18" fillId="6" borderId="3" xfId="2" applyNumberFormat="1" applyFont="1" applyFill="1" applyBorder="1" applyAlignment="1">
      <alignment horizontal="center" vertical="center" wrapText="1" readingOrder="2"/>
    </xf>
    <xf numFmtId="164" fontId="17" fillId="6" borderId="81" xfId="2" applyNumberFormat="1" applyFont="1" applyFill="1" applyBorder="1" applyAlignment="1">
      <alignment horizontal="center" vertical="center" readingOrder="2"/>
    </xf>
    <xf numFmtId="164" fontId="17" fillId="6" borderId="8" xfId="2" applyNumberFormat="1" applyFont="1" applyFill="1" applyBorder="1" applyAlignment="1">
      <alignment horizontal="center" vertical="center" readingOrder="2"/>
    </xf>
    <xf numFmtId="164" fontId="16" fillId="6" borderId="45" xfId="2" applyNumberFormat="1" applyFont="1" applyFill="1" applyBorder="1" applyAlignment="1">
      <alignment horizontal="center" vertical="center" readingOrder="2"/>
    </xf>
    <xf numFmtId="164" fontId="16" fillId="6" borderId="37" xfId="2" applyNumberFormat="1" applyFont="1" applyFill="1" applyBorder="1" applyAlignment="1">
      <alignment horizontal="center" vertical="center" readingOrder="2"/>
    </xf>
    <xf numFmtId="0" fontId="0" fillId="0" borderId="0" xfId="0" applyBorder="1" applyAlignment="1">
      <alignment horizontal="center" readingOrder="2"/>
    </xf>
    <xf numFmtId="164" fontId="0" fillId="0" borderId="72" xfId="2" applyNumberFormat="1" applyFont="1" applyBorder="1" applyAlignment="1">
      <alignment horizontal="center" readingOrder="2"/>
    </xf>
    <xf numFmtId="164" fontId="0" fillId="0" borderId="72" xfId="0" applyNumberFormat="1" applyBorder="1" applyAlignment="1">
      <alignment horizontal="center" readingOrder="2"/>
    </xf>
    <xf numFmtId="43" fontId="0" fillId="0" borderId="72" xfId="0" applyNumberFormat="1" applyBorder="1" applyAlignment="1">
      <alignment horizontal="center" readingOrder="2"/>
    </xf>
    <xf numFmtId="167" fontId="0" fillId="0" borderId="72" xfId="0" applyNumberFormat="1" applyBorder="1" applyAlignment="1">
      <alignment horizontal="center" readingOrder="2"/>
    </xf>
    <xf numFmtId="167" fontId="0" fillId="0" borderId="73" xfId="0" applyNumberFormat="1" applyBorder="1" applyAlignment="1">
      <alignment horizontal="center" readingOrder="2"/>
    </xf>
    <xf numFmtId="164" fontId="0" fillId="0" borderId="74" xfId="2" applyNumberFormat="1" applyFont="1" applyBorder="1" applyAlignment="1">
      <alignment horizontal="center" readingOrder="2"/>
    </xf>
    <xf numFmtId="164" fontId="0" fillId="0" borderId="74" xfId="0" applyNumberFormat="1" applyBorder="1" applyAlignment="1">
      <alignment horizontal="center" readingOrder="2"/>
    </xf>
    <xf numFmtId="167" fontId="0" fillId="0" borderId="74" xfId="0" applyNumberFormat="1" applyBorder="1" applyAlignment="1">
      <alignment horizontal="center" readingOrder="2"/>
    </xf>
    <xf numFmtId="167" fontId="0" fillId="0" borderId="75" xfId="0" applyNumberFormat="1" applyBorder="1" applyAlignment="1">
      <alignment horizontal="center" readingOrder="2"/>
    </xf>
    <xf numFmtId="164" fontId="0" fillId="0" borderId="10" xfId="2" applyNumberFormat="1" applyFont="1" applyBorder="1" applyAlignment="1">
      <alignment horizontal="center" readingOrder="2"/>
    </xf>
    <xf numFmtId="164" fontId="0" fillId="0" borderId="10" xfId="0" applyNumberFormat="1" applyBorder="1" applyAlignment="1">
      <alignment horizontal="center" readingOrder="2"/>
    </xf>
    <xf numFmtId="167" fontId="0" fillId="0" borderId="10" xfId="0" applyNumberFormat="1" applyBorder="1" applyAlignment="1">
      <alignment horizontal="center" readingOrder="2"/>
    </xf>
    <xf numFmtId="167" fontId="0" fillId="0" borderId="41" xfId="0" applyNumberFormat="1" applyBorder="1" applyAlignment="1">
      <alignment horizontal="center" readingOrder="2"/>
    </xf>
    <xf numFmtId="0" fontId="20" fillId="13" borderId="42" xfId="0" applyFont="1" applyFill="1" applyBorder="1" applyAlignment="1">
      <alignment horizontal="center" readingOrder="2"/>
    </xf>
    <xf numFmtId="164" fontId="20" fillId="13" borderId="43" xfId="2" applyNumberFormat="1" applyFont="1" applyFill="1" applyBorder="1" applyAlignment="1">
      <alignment horizontal="center" readingOrder="2"/>
    </xf>
    <xf numFmtId="164" fontId="20" fillId="13" borderId="79" xfId="2" applyNumberFormat="1" applyFont="1" applyFill="1" applyBorder="1" applyAlignment="1">
      <alignment horizontal="center" readingOrder="2"/>
    </xf>
    <xf numFmtId="164" fontId="20" fillId="13" borderId="44" xfId="2" applyNumberFormat="1" applyFont="1" applyFill="1" applyBorder="1" applyAlignment="1">
      <alignment horizontal="center" readingOrder="2"/>
    </xf>
    <xf numFmtId="43" fontId="20" fillId="13" borderId="44" xfId="2" applyNumberFormat="1" applyFont="1" applyFill="1" applyBorder="1" applyAlignment="1">
      <alignment horizontal="center" readingOrder="2"/>
    </xf>
    <xf numFmtId="167" fontId="20" fillId="13" borderId="79" xfId="2" applyNumberFormat="1" applyFont="1" applyFill="1" applyBorder="1" applyAlignment="1">
      <alignment horizontal="center" readingOrder="2"/>
    </xf>
    <xf numFmtId="167" fontId="20" fillId="13" borderId="43" xfId="2" applyNumberFormat="1" applyFont="1" applyFill="1" applyBorder="1" applyAlignment="1">
      <alignment horizontal="center" readingOrder="2"/>
    </xf>
    <xf numFmtId="167" fontId="20" fillId="13" borderId="44" xfId="2" applyNumberFormat="1" applyFont="1" applyFill="1" applyBorder="1" applyAlignment="1">
      <alignment horizontal="center" readingOrder="2"/>
    </xf>
    <xf numFmtId="2" fontId="0" fillId="0" borderId="0" xfId="0" applyNumberFormat="1" applyAlignment="1">
      <alignment horizontal="right" readingOrder="2"/>
    </xf>
    <xf numFmtId="2" fontId="0" fillId="0" borderId="0" xfId="2" applyNumberFormat="1" applyFont="1" applyAlignment="1">
      <alignment horizontal="right" readingOrder="2"/>
    </xf>
    <xf numFmtId="0" fontId="33" fillId="0" borderId="0" xfId="0" applyFont="1" applyAlignment="1">
      <alignment horizontal="right" readingOrder="2"/>
    </xf>
    <xf numFmtId="167" fontId="0" fillId="18" borderId="0" xfId="2" applyNumberFormat="1" applyFont="1" applyFill="1" applyAlignment="1">
      <alignment horizontal="right" readingOrder="2"/>
    </xf>
    <xf numFmtId="0" fontId="0" fillId="18" borderId="0" xfId="0" applyFill="1" applyAlignment="1">
      <alignment horizontal="right" readingOrder="2"/>
    </xf>
    <xf numFmtId="0" fontId="33" fillId="0" borderId="0" xfId="0" applyFont="1" applyAlignment="1">
      <alignment horizontal="right" wrapText="1" readingOrder="2"/>
    </xf>
    <xf numFmtId="0" fontId="32" fillId="0" borderId="0" xfId="0" applyFont="1" applyAlignment="1">
      <alignment horizontal="right" readingOrder="2"/>
    </xf>
    <xf numFmtId="0" fontId="32" fillId="0" borderId="0" xfId="0" applyFont="1" applyAlignment="1">
      <alignment horizontal="right" wrapText="1" readingOrder="2"/>
    </xf>
    <xf numFmtId="17" fontId="0" fillId="0" borderId="0" xfId="0" applyNumberFormat="1" applyAlignment="1">
      <alignment horizontal="right" readingOrder="2"/>
    </xf>
    <xf numFmtId="0" fontId="22" fillId="0" borderId="2" xfId="3" applyBorder="1" applyAlignment="1">
      <alignment horizontal="right" readingOrder="2"/>
    </xf>
    <xf numFmtId="0" fontId="22" fillId="0" borderId="22" xfId="3" applyBorder="1" applyAlignment="1">
      <alignment horizontal="right" readingOrder="2"/>
    </xf>
    <xf numFmtId="0" fontId="22" fillId="0" borderId="19" xfId="3" applyBorder="1" applyAlignment="1">
      <alignment horizontal="right" readingOrder="2"/>
    </xf>
    <xf numFmtId="0" fontId="22" fillId="0" borderId="18" xfId="3" applyBorder="1" applyAlignment="1">
      <alignment horizontal="right" readingOrder="2"/>
    </xf>
    <xf numFmtId="0" fontId="22" fillId="0" borderId="0" xfId="3" applyBorder="1" applyAlignment="1">
      <alignment horizontal="right" readingOrder="2"/>
    </xf>
    <xf numFmtId="0" fontId="22" fillId="0" borderId="0" xfId="3" applyAlignment="1">
      <alignment horizontal="right" wrapText="1" readingOrder="2"/>
    </xf>
    <xf numFmtId="0" fontId="23" fillId="0" borderId="27" xfId="3" applyFont="1" applyBorder="1" applyAlignment="1">
      <alignment horizontal="right" readingOrder="2"/>
    </xf>
    <xf numFmtId="0" fontId="22" fillId="0" borderId="26" xfId="3" applyBorder="1" applyAlignment="1">
      <alignment horizontal="right" readingOrder="2"/>
    </xf>
    <xf numFmtId="0" fontId="22" fillId="0" borderId="49" xfId="3" applyBorder="1" applyAlignment="1">
      <alignment horizontal="right" readingOrder="2"/>
    </xf>
    <xf numFmtId="9" fontId="23" fillId="0" borderId="25" xfId="3" applyNumberFormat="1" applyFont="1" applyBorder="1" applyAlignment="1">
      <alignment horizontal="right" readingOrder="2"/>
    </xf>
    <xf numFmtId="0" fontId="23" fillId="0" borderId="24" xfId="3" applyFont="1" applyBorder="1" applyAlignment="1">
      <alignment horizontal="right" readingOrder="2"/>
    </xf>
    <xf numFmtId="0" fontId="22" fillId="0" borderId="23" xfId="3" applyBorder="1" applyAlignment="1">
      <alignment horizontal="right" readingOrder="2"/>
    </xf>
    <xf numFmtId="0" fontId="23" fillId="5" borderId="8" xfId="3" applyFont="1" applyFill="1" applyBorder="1" applyAlignment="1">
      <alignment horizontal="right" readingOrder="2"/>
    </xf>
    <xf numFmtId="0" fontId="23" fillId="15" borderId="8" xfId="3" applyFont="1" applyFill="1" applyBorder="1" applyAlignment="1">
      <alignment horizontal="right" readingOrder="2"/>
    </xf>
    <xf numFmtId="0" fontId="22" fillId="0" borderId="21" xfId="3" applyBorder="1" applyAlignment="1">
      <alignment horizontal="right" readingOrder="2"/>
    </xf>
    <xf numFmtId="0" fontId="22" fillId="0" borderId="20" xfId="3" applyBorder="1" applyAlignment="1">
      <alignment horizontal="right" readingOrder="2"/>
    </xf>
    <xf numFmtId="0" fontId="23" fillId="14" borderId="50" xfId="3" applyFont="1" applyFill="1" applyBorder="1" applyAlignment="1">
      <alignment horizontal="right" readingOrder="2"/>
    </xf>
    <xf numFmtId="0" fontId="22" fillId="0" borderId="28" xfId="3" applyBorder="1" applyAlignment="1">
      <alignment horizontal="right" readingOrder="2"/>
    </xf>
    <xf numFmtId="0" fontId="22" fillId="0" borderId="11" xfId="3" applyBorder="1" applyAlignment="1">
      <alignment horizontal="right" readingOrder="2"/>
    </xf>
    <xf numFmtId="0" fontId="22" fillId="0" borderId="27" xfId="3" applyBorder="1" applyAlignment="1">
      <alignment horizontal="right" readingOrder="2"/>
    </xf>
    <xf numFmtId="0" fontId="23" fillId="0" borderId="26" xfId="3" applyFont="1" applyBorder="1" applyAlignment="1">
      <alignment horizontal="right" wrapText="1" readingOrder="2"/>
    </xf>
    <xf numFmtId="0" fontId="23" fillId="0" borderId="28" xfId="3" applyFont="1" applyBorder="1" applyAlignment="1">
      <alignment horizontal="right" wrapText="1" readingOrder="2"/>
    </xf>
    <xf numFmtId="0" fontId="22" fillId="0" borderId="22" xfId="3" applyFill="1" applyBorder="1" applyAlignment="1">
      <alignment horizontal="right" readingOrder="2"/>
    </xf>
    <xf numFmtId="0" fontId="22" fillId="0" borderId="18" xfId="3" applyFill="1" applyBorder="1" applyAlignment="1">
      <alignment horizontal="right" readingOrder="2"/>
    </xf>
    <xf numFmtId="0" fontId="23" fillId="0" borderId="0" xfId="3" applyFont="1" applyFill="1" applyBorder="1" applyAlignment="1">
      <alignment horizontal="right" readingOrder="2"/>
    </xf>
    <xf numFmtId="0" fontId="22" fillId="0" borderId="0" xfId="3" applyFill="1" applyBorder="1" applyAlignment="1">
      <alignment horizontal="right" readingOrder="2"/>
    </xf>
    <xf numFmtId="0" fontId="49" fillId="0" borderId="27" xfId="3" applyFont="1" applyBorder="1" applyAlignment="1">
      <alignment horizontal="right" readingOrder="2"/>
    </xf>
    <xf numFmtId="0" fontId="49" fillId="0" borderId="28" xfId="3" applyFont="1" applyBorder="1" applyAlignment="1">
      <alignment horizontal="right" readingOrder="2"/>
    </xf>
    <xf numFmtId="0" fontId="49" fillId="0" borderId="23" xfId="3" applyFont="1" applyBorder="1" applyAlignment="1">
      <alignment horizontal="right" readingOrder="2"/>
    </xf>
    <xf numFmtId="0" fontId="49" fillId="0" borderId="67" xfId="3" applyFont="1" applyBorder="1" applyAlignment="1">
      <alignment horizontal="right" readingOrder="2"/>
    </xf>
    <xf numFmtId="0" fontId="23" fillId="0" borderId="36" xfId="3" applyFont="1" applyBorder="1" applyAlignment="1">
      <alignment horizontal="right" readingOrder="2"/>
    </xf>
    <xf numFmtId="9" fontId="23" fillId="0" borderId="17" xfId="3" applyNumberFormat="1" applyFont="1" applyBorder="1" applyAlignment="1">
      <alignment horizontal="right" readingOrder="2"/>
    </xf>
    <xf numFmtId="9" fontId="23" fillId="0" borderId="55" xfId="3" applyNumberFormat="1" applyFont="1" applyBorder="1" applyAlignment="1">
      <alignment horizontal="right" readingOrder="2"/>
    </xf>
    <xf numFmtId="9" fontId="23" fillId="0" borderId="16" xfId="3" applyNumberFormat="1" applyFont="1" applyBorder="1" applyAlignment="1">
      <alignment horizontal="right" readingOrder="2"/>
    </xf>
    <xf numFmtId="0" fontId="23" fillId="0" borderId="33" xfId="3" applyFont="1" applyBorder="1" applyAlignment="1">
      <alignment horizontal="right" readingOrder="2"/>
    </xf>
    <xf numFmtId="0" fontId="22" fillId="0" borderId="5" xfId="3" applyBorder="1" applyAlignment="1">
      <alignment horizontal="right" readingOrder="2"/>
    </xf>
    <xf numFmtId="0" fontId="23" fillId="0" borderId="48" xfId="3" applyFont="1" applyBorder="1" applyAlignment="1">
      <alignment horizontal="right" readingOrder="2"/>
    </xf>
    <xf numFmtId="0" fontId="22" fillId="0" borderId="56" xfId="3" applyBorder="1" applyAlignment="1">
      <alignment horizontal="right" readingOrder="2"/>
    </xf>
    <xf numFmtId="0" fontId="23" fillId="0" borderId="54" xfId="3" applyFont="1" applyBorder="1" applyAlignment="1">
      <alignment horizontal="right" readingOrder="2"/>
    </xf>
    <xf numFmtId="0" fontId="23" fillId="0" borderId="13" xfId="3" applyFont="1" applyBorder="1" applyAlignment="1">
      <alignment horizontal="right" wrapText="1" readingOrder="2"/>
    </xf>
    <xf numFmtId="0" fontId="9" fillId="3" borderId="2" xfId="0" applyFont="1" applyFill="1" applyBorder="1" applyAlignment="1">
      <alignment horizontal="center" vertical="center" readingOrder="2"/>
    </xf>
    <xf numFmtId="0" fontId="9" fillId="3" borderId="2" xfId="0" applyFont="1" applyFill="1" applyBorder="1" applyAlignment="1">
      <alignment horizontal="center" vertical="center" wrapText="1" readingOrder="2"/>
    </xf>
    <xf numFmtId="164" fontId="5" fillId="0" borderId="7" xfId="2" applyNumberFormat="1" applyFont="1" applyBorder="1" applyAlignment="1">
      <alignment vertical="center" readingOrder="2"/>
    </xf>
    <xf numFmtId="43" fontId="5" fillId="0" borderId="7" xfId="2" applyFont="1" applyBorder="1" applyAlignment="1">
      <alignment vertical="center" readingOrder="2"/>
    </xf>
    <xf numFmtId="164" fontId="5" fillId="0" borderId="1" xfId="2" applyNumberFormat="1" applyFont="1" applyBorder="1" applyAlignment="1">
      <alignment vertical="center" readingOrder="2"/>
    </xf>
    <xf numFmtId="43" fontId="5" fillId="0" borderId="1" xfId="2" applyFont="1" applyBorder="1" applyAlignment="1">
      <alignment vertical="center" readingOrder="2"/>
    </xf>
    <xf numFmtId="164" fontId="16" fillId="6" borderId="2" xfId="2" applyNumberFormat="1" applyFont="1" applyFill="1" applyBorder="1" applyAlignment="1">
      <alignment vertical="center" readingOrder="2"/>
    </xf>
    <xf numFmtId="43" fontId="16" fillId="6" borderId="2" xfId="2" applyFont="1" applyFill="1" applyBorder="1" applyAlignment="1">
      <alignment vertical="center" readingOrder="2"/>
    </xf>
    <xf numFmtId="164" fontId="5" fillId="0" borderId="8" xfId="2" applyNumberFormat="1" applyFont="1" applyBorder="1" applyAlignment="1">
      <alignment vertical="center" readingOrder="2"/>
    </xf>
    <xf numFmtId="43" fontId="5" fillId="0" borderId="8" xfId="2" applyFont="1" applyBorder="1" applyAlignment="1">
      <alignment vertical="center" readingOrder="2"/>
    </xf>
    <xf numFmtId="164" fontId="14" fillId="6" borderId="2" xfId="2" applyNumberFormat="1" applyFont="1" applyFill="1" applyBorder="1" applyAlignment="1">
      <alignment vertical="center" readingOrder="2"/>
    </xf>
    <xf numFmtId="43" fontId="14" fillId="6" borderId="2" xfId="2" applyFont="1" applyFill="1" applyBorder="1" applyAlignment="1">
      <alignment vertical="center" readingOrder="2"/>
    </xf>
    <xf numFmtId="164" fontId="5" fillId="0" borderId="2" xfId="2" applyNumberFormat="1" applyFont="1" applyBorder="1" applyAlignment="1">
      <alignment vertical="center" readingOrder="2"/>
    </xf>
    <xf numFmtId="43" fontId="5" fillId="0" borderId="2" xfId="2" applyFont="1" applyBorder="1" applyAlignment="1">
      <alignment vertical="center" readingOrder="2"/>
    </xf>
    <xf numFmtId="0" fontId="11" fillId="0" borderId="0" xfId="0" applyFont="1" applyBorder="1" applyAlignment="1">
      <alignment horizontal="left" vertical="center" readingOrder="2"/>
    </xf>
    <xf numFmtId="164" fontId="12" fillId="0" borderId="0" xfId="2" applyNumberFormat="1" applyFont="1" applyBorder="1" applyAlignment="1">
      <alignment vertical="center" readingOrder="2"/>
    </xf>
    <xf numFmtId="164" fontId="12" fillId="0" borderId="57" xfId="2" applyNumberFormat="1" applyFont="1" applyBorder="1" applyAlignment="1">
      <alignment vertical="center" readingOrder="2"/>
    </xf>
    <xf numFmtId="164" fontId="12" fillId="21" borderId="9" xfId="2" applyNumberFormat="1" applyFont="1" applyFill="1" applyBorder="1" applyAlignment="1">
      <alignment vertical="center" readingOrder="2"/>
    </xf>
    <xf numFmtId="164" fontId="12" fillId="0" borderId="58" xfId="2" applyNumberFormat="1" applyFont="1" applyBorder="1" applyAlignment="1">
      <alignment vertical="center" readingOrder="2"/>
    </xf>
    <xf numFmtId="164" fontId="12" fillId="21" borderId="8" xfId="2" applyNumberFormat="1" applyFont="1" applyFill="1" applyBorder="1" applyAlignment="1">
      <alignment vertical="center" readingOrder="2"/>
    </xf>
    <xf numFmtId="164" fontId="12" fillId="21" borderId="78" xfId="2" applyNumberFormat="1" applyFont="1" applyFill="1" applyBorder="1" applyAlignment="1">
      <alignment vertical="center" readingOrder="2"/>
    </xf>
    <xf numFmtId="164" fontId="12" fillId="0" borderId="59" xfId="2" applyNumberFormat="1" applyFont="1" applyBorder="1" applyAlignment="1">
      <alignment vertical="center" readingOrder="2"/>
    </xf>
    <xf numFmtId="164" fontId="12" fillId="0" borderId="77" xfId="2" applyNumberFormat="1" applyFont="1" applyBorder="1" applyAlignment="1">
      <alignment vertical="center" readingOrder="2"/>
    </xf>
    <xf numFmtId="164" fontId="12" fillId="0" borderId="60" xfId="2" applyNumberFormat="1" applyFont="1" applyBorder="1" applyAlignment="1">
      <alignment vertical="center" readingOrder="2"/>
    </xf>
    <xf numFmtId="0" fontId="9" fillId="3" borderId="2" xfId="0" applyFont="1" applyFill="1" applyBorder="1" applyAlignment="1">
      <alignment horizontal="right" vertical="center" wrapText="1" readingOrder="2"/>
    </xf>
    <xf numFmtId="0" fontId="11" fillId="0" borderId="2" xfId="0" applyFont="1" applyBorder="1" applyAlignment="1">
      <alignment horizontal="right" vertical="center" readingOrder="2"/>
    </xf>
    <xf numFmtId="0" fontId="11" fillId="0" borderId="9" xfId="0" applyFont="1" applyBorder="1" applyAlignment="1">
      <alignment horizontal="right" vertical="center" readingOrder="2"/>
    </xf>
    <xf numFmtId="0" fontId="11" fillId="0" borderId="1" xfId="0" applyFont="1" applyBorder="1" applyAlignment="1">
      <alignment horizontal="right" vertical="center" readingOrder="2"/>
    </xf>
    <xf numFmtId="0" fontId="11" fillId="0" borderId="51" xfId="0" applyFont="1" applyBorder="1" applyAlignment="1">
      <alignment horizontal="right" vertical="center" readingOrder="2"/>
    </xf>
    <xf numFmtId="0" fontId="11" fillId="0" borderId="7" xfId="0" applyFont="1" applyBorder="1" applyAlignment="1">
      <alignment horizontal="right" vertical="center" readingOrder="2"/>
    </xf>
    <xf numFmtId="0" fontId="15" fillId="6" borderId="2" xfId="0" applyFont="1" applyFill="1" applyBorder="1" applyAlignment="1">
      <alignment horizontal="right" vertical="center" readingOrder="2"/>
    </xf>
    <xf numFmtId="0" fontId="11" fillId="0" borderId="8" xfId="0" applyFont="1" applyBorder="1" applyAlignment="1">
      <alignment horizontal="right" vertical="center" readingOrder="2"/>
    </xf>
    <xf numFmtId="0" fontId="14" fillId="6" borderId="2" xfId="0" applyFont="1" applyFill="1" applyBorder="1" applyAlignment="1">
      <alignment horizontal="right" vertical="center" readingOrder="2"/>
    </xf>
    <xf numFmtId="0" fontId="39" fillId="0" borderId="0" xfId="6" applyFont="1" applyAlignment="1">
      <alignment horizontal="center" vertical="center" readingOrder="2"/>
    </xf>
    <xf numFmtId="0" fontId="41" fillId="0" borderId="0" xfId="6" applyFont="1" applyAlignment="1">
      <alignment horizontal="center" vertical="center" readingOrder="2"/>
    </xf>
    <xf numFmtId="0" fontId="42" fillId="20" borderId="62" xfId="6" applyFont="1" applyFill="1" applyBorder="1" applyAlignment="1">
      <alignment horizontal="center" vertical="center" readingOrder="2"/>
    </xf>
    <xf numFmtId="171" fontId="42" fillId="20" borderId="62" xfId="6" applyNumberFormat="1" applyFont="1" applyFill="1" applyBorder="1" applyAlignment="1">
      <alignment horizontal="center" vertical="center" readingOrder="2"/>
    </xf>
    <xf numFmtId="0" fontId="44" fillId="0" borderId="0" xfId="6" applyFont="1" applyAlignment="1">
      <alignment horizontal="center" vertical="center" readingOrder="2"/>
    </xf>
    <xf numFmtId="0" fontId="42" fillId="20" borderId="11" xfId="6" applyFont="1" applyFill="1" applyBorder="1" applyAlignment="1">
      <alignment horizontal="center" vertical="center" readingOrder="2"/>
    </xf>
    <xf numFmtId="0" fontId="41" fillId="0" borderId="0" xfId="6" applyFont="1" applyFill="1" applyAlignment="1">
      <alignment horizontal="center" vertical="center" readingOrder="2"/>
    </xf>
    <xf numFmtId="0" fontId="42" fillId="0" borderId="0" xfId="6" applyFont="1" applyFill="1" applyBorder="1" applyAlignment="1">
      <alignment horizontal="center" vertical="center" readingOrder="2"/>
    </xf>
    <xf numFmtId="0" fontId="54" fillId="15" borderId="78" xfId="0" applyFont="1" applyFill="1" applyBorder="1" applyAlignment="1">
      <alignment horizontal="center" vertical="center" readingOrder="2"/>
    </xf>
    <xf numFmtId="0" fontId="54" fillId="15" borderId="2" xfId="0" applyFont="1" applyFill="1" applyBorder="1" applyAlignment="1">
      <alignment horizontal="center" vertical="center" readingOrder="2"/>
    </xf>
    <xf numFmtId="164" fontId="48" fillId="0" borderId="12" xfId="7" applyNumberFormat="1" applyFont="1" applyBorder="1" applyAlignment="1">
      <alignment horizontal="center" vertical="center" readingOrder="2"/>
    </xf>
    <xf numFmtId="5" fontId="48" fillId="0" borderId="12" xfId="6" applyNumberFormat="1" applyFont="1" applyBorder="1" applyAlignment="1">
      <alignment horizontal="center" vertical="center" readingOrder="2"/>
    </xf>
    <xf numFmtId="164" fontId="48" fillId="0" borderId="0" xfId="7" applyNumberFormat="1" applyFont="1" applyBorder="1" applyAlignment="1">
      <alignment horizontal="center" vertical="center" readingOrder="2"/>
    </xf>
    <xf numFmtId="5" fontId="48" fillId="0" borderId="0" xfId="6" applyNumberFormat="1" applyFont="1" applyBorder="1" applyAlignment="1">
      <alignment horizontal="center" vertical="center" readingOrder="2"/>
    </xf>
    <xf numFmtId="0" fontId="52" fillId="0" borderId="0" xfId="6" applyAlignment="1">
      <alignment horizontal="center" vertical="center" readingOrder="2"/>
    </xf>
    <xf numFmtId="0" fontId="52" fillId="0" borderId="0" xfId="6" applyAlignment="1">
      <alignment horizontal="center" readingOrder="2"/>
    </xf>
    <xf numFmtId="164" fontId="43" fillId="20" borderId="62" xfId="7" applyNumberFormat="1" applyFont="1" applyFill="1" applyBorder="1" applyAlignment="1">
      <alignment horizontal="center" vertical="center" readingOrder="2"/>
    </xf>
    <xf numFmtId="164" fontId="43" fillId="20" borderId="63" xfId="7" applyNumberFormat="1" applyFont="1" applyFill="1" applyBorder="1" applyAlignment="1">
      <alignment horizontal="center" vertical="center" readingOrder="2"/>
    </xf>
    <xf numFmtId="15" fontId="45" fillId="0" borderId="64" xfId="6" applyNumberFormat="1" applyFont="1" applyFill="1" applyBorder="1" applyAlignment="1">
      <alignment horizontal="center" vertical="center" readingOrder="2"/>
    </xf>
    <xf numFmtId="169" fontId="46" fillId="0" borderId="64" xfId="7" applyNumberFormat="1" applyFont="1" applyFill="1" applyBorder="1" applyAlignment="1">
      <alignment horizontal="center" vertical="center" readingOrder="2"/>
    </xf>
    <xf numFmtId="170" fontId="46" fillId="0" borderId="64" xfId="7" applyNumberFormat="1" applyFont="1" applyBorder="1" applyAlignment="1">
      <alignment horizontal="center" vertical="center" readingOrder="2"/>
    </xf>
    <xf numFmtId="0" fontId="44" fillId="0" borderId="65" xfId="6" applyFont="1" applyBorder="1" applyAlignment="1">
      <alignment horizontal="center" vertical="center" readingOrder="2"/>
    </xf>
    <xf numFmtId="0" fontId="47" fillId="0" borderId="65" xfId="6" applyFont="1" applyBorder="1" applyAlignment="1">
      <alignment horizontal="center" readingOrder="2"/>
    </xf>
    <xf numFmtId="0" fontId="45" fillId="0" borderId="64" xfId="6" applyFont="1" applyBorder="1" applyAlignment="1">
      <alignment horizontal="center" vertical="center" readingOrder="2"/>
    </xf>
    <xf numFmtId="15" fontId="45" fillId="0" borderId="64" xfId="6" applyNumberFormat="1" applyFont="1" applyBorder="1" applyAlignment="1">
      <alignment horizontal="center" vertical="center" readingOrder="2"/>
    </xf>
    <xf numFmtId="10" fontId="47" fillId="0" borderId="65" xfId="6" applyNumberFormat="1" applyFont="1" applyBorder="1" applyAlignment="1">
      <alignment horizontal="center" readingOrder="2"/>
    </xf>
    <xf numFmtId="170" fontId="43" fillId="20" borderId="62" xfId="7" applyNumberFormat="1" applyFont="1" applyFill="1" applyBorder="1" applyAlignment="1">
      <alignment horizontal="center" vertical="center" readingOrder="2"/>
    </xf>
    <xf numFmtId="0" fontId="42" fillId="0" borderId="66" xfId="6" applyFont="1" applyFill="1" applyBorder="1" applyAlignment="1">
      <alignment horizontal="center" vertical="center" readingOrder="2"/>
    </xf>
    <xf numFmtId="5" fontId="43" fillId="0" borderId="66" xfId="7" applyNumberFormat="1" applyFont="1" applyBorder="1" applyAlignment="1">
      <alignment horizontal="center" vertical="center" readingOrder="2"/>
    </xf>
    <xf numFmtId="170" fontId="43" fillId="0" borderId="66" xfId="7" applyNumberFormat="1" applyFont="1" applyBorder="1" applyAlignment="1">
      <alignment horizontal="center" vertical="center" readingOrder="2"/>
    </xf>
    <xf numFmtId="5" fontId="43" fillId="0" borderId="67" xfId="7" applyNumberFormat="1" applyFont="1" applyBorder="1" applyAlignment="1">
      <alignment horizontal="center" vertical="center" readingOrder="2"/>
    </xf>
    <xf numFmtId="0" fontId="45" fillId="0" borderId="68" xfId="6" applyFont="1" applyBorder="1" applyAlignment="1">
      <alignment horizontal="center" vertical="center" readingOrder="2"/>
    </xf>
    <xf numFmtId="5" fontId="46" fillId="0" borderId="68" xfId="7" applyNumberFormat="1" applyFont="1" applyBorder="1" applyAlignment="1">
      <alignment horizontal="center" vertical="center" readingOrder="2"/>
    </xf>
    <xf numFmtId="170" fontId="46" fillId="0" borderId="68" xfId="7" applyNumberFormat="1" applyFont="1" applyBorder="1" applyAlignment="1">
      <alignment horizontal="center" vertical="center" readingOrder="2"/>
    </xf>
    <xf numFmtId="0" fontId="46" fillId="0" borderId="69" xfId="6" applyFont="1" applyBorder="1" applyAlignment="1">
      <alignment horizontal="center" readingOrder="2"/>
    </xf>
    <xf numFmtId="169" fontId="43" fillId="20" borderId="11" xfId="7" applyNumberFormat="1" applyFont="1" applyFill="1" applyBorder="1" applyAlignment="1">
      <alignment horizontal="center" vertical="center" readingOrder="2"/>
    </xf>
    <xf numFmtId="170" fontId="43" fillId="20" borderId="11" xfId="7" applyNumberFormat="1" applyFont="1" applyFill="1" applyBorder="1" applyAlignment="1">
      <alignment horizontal="center" vertical="center" readingOrder="2"/>
    </xf>
    <xf numFmtId="5" fontId="43" fillId="20" borderId="11" xfId="7" applyNumberFormat="1" applyFont="1" applyFill="1" applyBorder="1" applyAlignment="1">
      <alignment horizontal="center" vertical="center" readingOrder="2"/>
    </xf>
    <xf numFmtId="0" fontId="41" fillId="0" borderId="0" xfId="6" quotePrefix="1" applyFont="1" applyFill="1" applyBorder="1" applyAlignment="1">
      <alignment horizontal="center" vertical="center" readingOrder="2"/>
    </xf>
    <xf numFmtId="5" fontId="43" fillId="0" borderId="0" xfId="7" applyNumberFormat="1" applyFont="1" applyFill="1" applyBorder="1" applyAlignment="1">
      <alignment horizontal="center" vertical="center" readingOrder="2"/>
    </xf>
    <xf numFmtId="0" fontId="52" fillId="0" borderId="0" xfId="6" applyFill="1" applyAlignment="1">
      <alignment horizontal="center" readingOrder="2"/>
    </xf>
    <xf numFmtId="0" fontId="41" fillId="0" borderId="0" xfId="6" applyFont="1" applyFill="1" applyBorder="1" applyAlignment="1">
      <alignment horizontal="center" vertical="center" readingOrder="2"/>
    </xf>
    <xf numFmtId="0" fontId="53" fillId="22" borderId="56" xfId="0" applyFont="1" applyFill="1" applyBorder="1" applyAlignment="1">
      <alignment horizontal="center" vertical="center" wrapText="1" readingOrder="2"/>
    </xf>
    <xf numFmtId="0" fontId="53" fillId="22" borderId="3" xfId="0" applyFont="1" applyFill="1" applyBorder="1" applyAlignment="1">
      <alignment horizontal="center" vertical="center" wrapText="1" readingOrder="2"/>
    </xf>
    <xf numFmtId="0" fontId="54" fillId="15" borderId="82" xfId="0" applyFont="1" applyFill="1" applyBorder="1" applyAlignment="1">
      <alignment horizontal="center" vertical="center" readingOrder="2"/>
    </xf>
    <xf numFmtId="0" fontId="54" fillId="15" borderId="3" xfId="0" applyFont="1" applyFill="1" applyBorder="1" applyAlignment="1">
      <alignment horizontal="center" vertical="center" readingOrder="2"/>
    </xf>
    <xf numFmtId="169" fontId="46" fillId="0" borderId="83" xfId="7" applyNumberFormat="1" applyFont="1" applyFill="1" applyBorder="1" applyAlignment="1">
      <alignment horizontal="center" vertical="center" readingOrder="2"/>
    </xf>
    <xf numFmtId="169" fontId="46" fillId="0" borderId="84" xfId="7" applyNumberFormat="1" applyFont="1" applyFill="1" applyBorder="1" applyAlignment="1">
      <alignment horizontal="center" vertical="center" readingOrder="2"/>
    </xf>
    <xf numFmtId="169" fontId="46" fillId="0" borderId="85" xfId="7" applyNumberFormat="1" applyFont="1" applyFill="1" applyBorder="1" applyAlignment="1">
      <alignment horizontal="center" vertical="center" readingOrder="2"/>
    </xf>
    <xf numFmtId="169" fontId="46" fillId="0" borderId="86" xfId="7" applyNumberFormat="1" applyFont="1" applyFill="1" applyBorder="1" applyAlignment="1">
      <alignment horizontal="center" vertical="center" readingOrder="2"/>
    </xf>
    <xf numFmtId="169" fontId="46" fillId="0" borderId="87" xfId="7" applyNumberFormat="1" applyFont="1" applyFill="1" applyBorder="1" applyAlignment="1">
      <alignment horizontal="center" vertical="center" readingOrder="2"/>
    </xf>
    <xf numFmtId="169" fontId="46" fillId="0" borderId="88" xfId="7" applyNumberFormat="1" applyFont="1" applyFill="1" applyBorder="1" applyAlignment="1">
      <alignment horizontal="center" vertical="center" readingOrder="2"/>
    </xf>
    <xf numFmtId="169" fontId="46" fillId="0" borderId="51" xfId="7" applyNumberFormat="1" applyFont="1" applyFill="1" applyBorder="1" applyAlignment="1">
      <alignment horizontal="center" vertical="center" readingOrder="2"/>
    </xf>
    <xf numFmtId="0" fontId="54" fillId="15" borderId="56" xfId="0" applyFont="1" applyFill="1" applyBorder="1" applyAlignment="1">
      <alignment horizontal="center" vertical="center" readingOrder="2"/>
    </xf>
    <xf numFmtId="169" fontId="46" fillId="0" borderId="89" xfId="7" applyNumberFormat="1" applyFont="1" applyFill="1" applyBorder="1" applyAlignment="1">
      <alignment horizontal="center" vertical="center" readingOrder="2"/>
    </xf>
    <xf numFmtId="169" fontId="46" fillId="0" borderId="90" xfId="7" applyNumberFormat="1" applyFont="1" applyFill="1" applyBorder="1" applyAlignment="1">
      <alignment horizontal="center" vertical="center" readingOrder="2"/>
    </xf>
    <xf numFmtId="0" fontId="23" fillId="23" borderId="56" xfId="0" applyFont="1" applyFill="1" applyBorder="1" applyAlignment="1">
      <alignment horizontal="center" vertical="center" readingOrder="2"/>
    </xf>
    <xf numFmtId="0" fontId="23" fillId="23" borderId="56" xfId="0" applyFont="1" applyFill="1" applyBorder="1" applyAlignment="1">
      <alignment horizontal="center" vertical="center" wrapText="1" readingOrder="2"/>
    </xf>
    <xf numFmtId="0" fontId="23" fillId="0" borderId="56" xfId="0" applyFont="1" applyFill="1" applyBorder="1" applyAlignment="1">
      <alignment horizontal="center" vertical="center" readingOrder="2"/>
    </xf>
    <xf numFmtId="0" fontId="23" fillId="0" borderId="56" xfId="0" applyFont="1" applyFill="1" applyBorder="1" applyAlignment="1">
      <alignment horizontal="center" vertical="center" wrapText="1" readingOrder="2"/>
    </xf>
    <xf numFmtId="0" fontId="23" fillId="0" borderId="2" xfId="0" applyFont="1" applyFill="1" applyBorder="1" applyAlignment="1">
      <alignment horizontal="center" vertical="center" wrapText="1" readingOrder="2"/>
    </xf>
    <xf numFmtId="0" fontId="23" fillId="24" borderId="9" xfId="0" applyFont="1" applyFill="1" applyBorder="1" applyAlignment="1">
      <alignment horizontal="center" vertical="center" readingOrder="2"/>
    </xf>
    <xf numFmtId="0" fontId="23" fillId="24" borderId="56" xfId="0" applyFont="1" applyFill="1" applyBorder="1" applyAlignment="1">
      <alignment horizontal="center" vertical="center" readingOrder="2"/>
    </xf>
    <xf numFmtId="0" fontId="23" fillId="24" borderId="2" xfId="0" applyFont="1" applyFill="1" applyBorder="1" applyAlignment="1">
      <alignment horizontal="center" vertical="center" wrapText="1" readingOrder="2"/>
    </xf>
    <xf numFmtId="0" fontId="23" fillId="24" borderId="78" xfId="0" applyFont="1" applyFill="1" applyBorder="1" applyAlignment="1">
      <alignment horizontal="center" vertical="center" readingOrder="2"/>
    </xf>
    <xf numFmtId="0" fontId="48" fillId="0" borderId="70" xfId="6" applyFont="1" applyBorder="1" applyAlignment="1">
      <alignment horizontal="center" vertical="center" readingOrder="2"/>
    </xf>
    <xf numFmtId="5" fontId="46" fillId="0" borderId="71" xfId="6" applyNumberFormat="1" applyFont="1" applyBorder="1" applyAlignment="1">
      <alignment horizontal="center" vertical="center" readingOrder="2"/>
    </xf>
    <xf numFmtId="0" fontId="48" fillId="0" borderId="34" xfId="6" applyFont="1" applyBorder="1" applyAlignment="1">
      <alignment horizontal="center" vertical="center" readingOrder="2"/>
    </xf>
    <xf numFmtId="5" fontId="46" fillId="0" borderId="47" xfId="6" applyNumberFormat="1" applyFont="1" applyBorder="1" applyAlignment="1">
      <alignment horizontal="center" vertical="center" readingOrder="2"/>
    </xf>
    <xf numFmtId="0" fontId="48" fillId="0" borderId="13" xfId="6" applyFont="1" applyBorder="1" applyAlignment="1">
      <alignment horizontal="center" readingOrder="2"/>
    </xf>
    <xf numFmtId="5" fontId="46" fillId="0" borderId="12" xfId="6" applyNumberFormat="1" applyFont="1" applyBorder="1" applyAlignment="1">
      <alignment horizontal="center" readingOrder="2"/>
    </xf>
    <xf numFmtId="168" fontId="0" fillId="0" borderId="0" xfId="0" applyNumberFormat="1" applyAlignment="1">
      <alignment horizontal="center" vertical="center" readingOrder="2"/>
    </xf>
    <xf numFmtId="0" fontId="0" fillId="0" borderId="0" xfId="0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0" fillId="0" borderId="6" xfId="0" applyBorder="1" applyAlignment="1">
      <alignment horizontal="center" vertical="center" readingOrder="2"/>
    </xf>
    <xf numFmtId="0" fontId="0" fillId="0" borderId="0" xfId="0" applyFill="1" applyBorder="1" applyAlignment="1">
      <alignment horizontal="center" vertical="center" readingOrder="2"/>
    </xf>
    <xf numFmtId="164" fontId="0" fillId="0" borderId="0" xfId="2" applyNumberFormat="1" applyFont="1" applyBorder="1" applyAlignment="1">
      <alignment horizontal="center" vertical="center" readingOrder="2"/>
    </xf>
    <xf numFmtId="164" fontId="0" fillId="0" borderId="6" xfId="2" applyNumberFormat="1" applyFont="1" applyBorder="1" applyAlignment="1">
      <alignment horizontal="center" vertical="center" readingOrder="2"/>
    </xf>
    <xf numFmtId="0" fontId="3" fillId="6" borderId="0" xfId="0" applyFont="1" applyFill="1" applyAlignment="1">
      <alignment horizontal="center" readingOrder="2"/>
    </xf>
    <xf numFmtId="0" fontId="0" fillId="0" borderId="6" xfId="0" applyBorder="1" applyAlignment="1">
      <alignment horizontal="center" readingOrder="2"/>
    </xf>
    <xf numFmtId="0" fontId="40" fillId="19" borderId="61" xfId="4" applyFont="1" applyFill="1" applyBorder="1" applyAlignment="1">
      <alignment horizontal="center" vertical="center" readingOrder="2"/>
    </xf>
    <xf numFmtId="0" fontId="42" fillId="20" borderId="62" xfId="4" applyFont="1" applyFill="1" applyBorder="1" applyAlignment="1">
      <alignment horizontal="center" vertical="center" readingOrder="2"/>
    </xf>
    <xf numFmtId="0" fontId="45" fillId="0" borderId="64" xfId="4" applyFont="1" applyFill="1" applyBorder="1" applyAlignment="1">
      <alignment horizontal="center" vertical="center" wrapText="1" readingOrder="2"/>
    </xf>
    <xf numFmtId="0" fontId="45" fillId="0" borderId="64" xfId="4" applyFont="1" applyFill="1" applyBorder="1" applyAlignment="1">
      <alignment horizontal="center" vertical="center" readingOrder="2"/>
    </xf>
    <xf numFmtId="0" fontId="45" fillId="0" borderId="64" xfId="4" applyFont="1" applyBorder="1" applyAlignment="1">
      <alignment horizontal="center" vertical="center" readingOrder="2"/>
    </xf>
    <xf numFmtId="0" fontId="45" fillId="0" borderId="68" xfId="4" applyFont="1" applyBorder="1" applyAlignment="1">
      <alignment horizontal="center" vertical="center" readingOrder="2"/>
    </xf>
    <xf numFmtId="0" fontId="42" fillId="20" borderId="29" xfId="4" applyFont="1" applyFill="1" applyBorder="1" applyAlignment="1">
      <alignment horizontal="center" vertical="center" readingOrder="2"/>
    </xf>
    <xf numFmtId="0" fontId="40" fillId="19" borderId="27" xfId="4" applyFont="1" applyFill="1" applyBorder="1" applyAlignment="1">
      <alignment horizontal="center" vertical="center" readingOrder="2"/>
    </xf>
    <xf numFmtId="0" fontId="40" fillId="19" borderId="27" xfId="4" applyFont="1" applyFill="1" applyBorder="1" applyAlignment="1">
      <alignment horizontal="center" vertical="center" wrapText="1" readingOrder="2"/>
    </xf>
    <xf numFmtId="0" fontId="40" fillId="19" borderId="26" xfId="4" applyFont="1" applyFill="1" applyBorder="1" applyAlignment="1">
      <alignment horizontal="center" vertical="center" wrapText="1" readingOrder="2"/>
    </xf>
    <xf numFmtId="0" fontId="40" fillId="19" borderId="28" xfId="4" applyFont="1" applyFill="1" applyBorder="1" applyAlignment="1">
      <alignment horizontal="center" vertical="center" readingOrder="2"/>
    </xf>
    <xf numFmtId="0" fontId="25" fillId="17" borderId="0" xfId="0" applyFont="1" applyFill="1" applyAlignment="1">
      <alignment horizontal="left" vertical="center" readingOrder="1"/>
    </xf>
    <xf numFmtId="0" fontId="27" fillId="17" borderId="0" xfId="0" applyFont="1" applyFill="1" applyAlignment="1">
      <alignment horizontal="left" vertical="center" readingOrder="2"/>
    </xf>
    <xf numFmtId="0" fontId="29" fillId="17" borderId="0" xfId="0" applyFont="1" applyFill="1" applyAlignment="1">
      <alignment horizontal="left" vertical="center" readingOrder="2"/>
    </xf>
    <xf numFmtId="0" fontId="30" fillId="17" borderId="0" xfId="0" applyFont="1" applyFill="1" applyAlignment="1">
      <alignment horizontal="left" vertical="center" readingOrder="2"/>
    </xf>
    <xf numFmtId="0" fontId="0" fillId="17" borderId="0" xfId="0" applyFill="1" applyAlignment="1">
      <alignment readingOrder="2"/>
    </xf>
    <xf numFmtId="0" fontId="27" fillId="17" borderId="0" xfId="0" applyFont="1" applyFill="1" applyAlignment="1">
      <alignment vertical="center" readingOrder="2"/>
    </xf>
    <xf numFmtId="0" fontId="0" fillId="17" borderId="0" xfId="0" applyFill="1" applyAlignment="1">
      <alignment vertical="center" readingOrder="2"/>
    </xf>
    <xf numFmtId="0" fontId="0" fillId="0" borderId="0" xfId="0" applyAlignment="1">
      <alignment horizontal="right" vertical="top" readingOrder="2"/>
    </xf>
    <xf numFmtId="0" fontId="34" fillId="8" borderId="0" xfId="0" applyFont="1" applyFill="1" applyBorder="1" applyAlignment="1">
      <alignment horizontal="right" vertical="top" readingOrder="2"/>
    </xf>
    <xf numFmtId="0" fontId="34" fillId="8" borderId="0" xfId="0" applyFont="1" applyFill="1" applyBorder="1" applyAlignment="1">
      <alignment horizontal="right" vertical="top" wrapText="1" readingOrder="2"/>
    </xf>
    <xf numFmtId="0" fontId="34" fillId="7" borderId="0" xfId="0" applyFont="1" applyFill="1" applyBorder="1" applyAlignment="1">
      <alignment horizontal="right" vertical="top" readingOrder="2"/>
    </xf>
    <xf numFmtId="0" fontId="0" fillId="0" borderId="0" xfId="0" applyAlignment="1">
      <alignment vertical="top"/>
    </xf>
    <xf numFmtId="0" fontId="0" fillId="0" borderId="0" xfId="0" applyAlignment="1">
      <alignment horizontal="right" vertical="top" wrapText="1" readingOrder="2"/>
    </xf>
    <xf numFmtId="0" fontId="2" fillId="8" borderId="0" xfId="0" applyFont="1" applyFill="1" applyBorder="1" applyAlignment="1">
      <alignment horizontal="right" vertical="top" wrapText="1" readingOrder="2"/>
    </xf>
    <xf numFmtId="0" fontId="34" fillId="7" borderId="0" xfId="0" applyFont="1" applyFill="1" applyBorder="1" applyAlignment="1">
      <alignment horizontal="right" vertical="top" wrapText="1" readingOrder="2"/>
    </xf>
    <xf numFmtId="0" fontId="0" fillId="0" borderId="0" xfId="0" applyAlignment="1">
      <alignment vertical="top" wrapText="1"/>
    </xf>
    <xf numFmtId="0" fontId="0" fillId="0" borderId="27" xfId="3" applyFont="1" applyBorder="1" applyAlignment="1">
      <alignment horizontal="right" vertical="center" wrapText="1" readingOrder="2"/>
    </xf>
    <xf numFmtId="0" fontId="0" fillId="0" borderId="52" xfId="3" applyFont="1" applyBorder="1" applyAlignment="1">
      <alignment horizontal="right" vertical="center" wrapText="1" readingOrder="2"/>
    </xf>
    <xf numFmtId="9" fontId="2" fillId="0" borderId="13" xfId="3" applyNumberFormat="1" applyFont="1" applyBorder="1" applyAlignment="1">
      <alignment horizontal="right" readingOrder="2"/>
    </xf>
    <xf numFmtId="9" fontId="2" fillId="0" borderId="14" xfId="3" applyNumberFormat="1" applyFont="1" applyBorder="1" applyAlignment="1">
      <alignment horizontal="right" readingOrder="2"/>
    </xf>
    <xf numFmtId="0" fontId="0" fillId="0" borderId="31" xfId="3" applyFont="1" applyBorder="1" applyAlignment="1">
      <alignment horizontal="right" vertical="center" wrapText="1" readingOrder="2"/>
    </xf>
    <xf numFmtId="0" fontId="0" fillId="0" borderId="3" xfId="3" applyFont="1" applyBorder="1" applyAlignment="1">
      <alignment horizontal="right" vertical="center" wrapText="1" readingOrder="2"/>
    </xf>
    <xf numFmtId="0" fontId="55" fillId="23" borderId="92" xfId="0" applyFont="1" applyFill="1" applyBorder="1" applyAlignment="1">
      <alignment horizontal="right" vertical="center" textRotation="90" readingOrder="2"/>
    </xf>
    <xf numFmtId="0" fontId="55" fillId="23" borderId="93" xfId="0" applyFont="1" applyFill="1" applyBorder="1" applyAlignment="1">
      <alignment horizontal="right" vertical="center" textRotation="90" readingOrder="2"/>
    </xf>
    <xf numFmtId="0" fontId="55" fillId="23" borderId="94" xfId="0" applyFont="1" applyFill="1" applyBorder="1" applyAlignment="1">
      <alignment horizontal="right" vertical="center" textRotation="90" readingOrder="2"/>
    </xf>
    <xf numFmtId="0" fontId="55" fillId="23" borderId="91" xfId="0" applyFont="1" applyFill="1" applyBorder="1" applyAlignment="1">
      <alignment horizontal="center" vertical="center" textRotation="90" readingOrder="2"/>
    </xf>
    <xf numFmtId="0" fontId="23" fillId="0" borderId="13" xfId="3" applyFont="1" applyFill="1" applyBorder="1" applyAlignment="1">
      <alignment horizontal="right" readingOrder="2"/>
    </xf>
    <xf numFmtId="0" fontId="23" fillId="0" borderId="11" xfId="3" applyFont="1" applyFill="1" applyBorder="1" applyAlignment="1">
      <alignment horizontal="right" readingOrder="2"/>
    </xf>
    <xf numFmtId="0" fontId="23" fillId="0" borderId="0" xfId="3" applyFont="1" applyFill="1" applyBorder="1" applyAlignment="1">
      <alignment horizontal="right" readingOrder="2"/>
    </xf>
    <xf numFmtId="0" fontId="49" fillId="0" borderId="21" xfId="3" applyFont="1" applyFill="1" applyBorder="1" applyAlignment="1">
      <alignment horizontal="right" readingOrder="2"/>
    </xf>
    <xf numFmtId="0" fontId="49" fillId="0" borderId="76" xfId="3" applyFont="1" applyFill="1" applyBorder="1" applyAlignment="1">
      <alignment horizontal="right" readingOrder="2"/>
    </xf>
  </cellXfs>
  <cellStyles count="8">
    <cellStyle name="Comma" xfId="2" builtinId="3"/>
    <cellStyle name="Comma 2" xfId="5"/>
    <cellStyle name="Comma 2 2" xfId="7"/>
    <cellStyle name="Normal" xfId="0" builtinId="0"/>
    <cellStyle name="Normal 2" xfId="3"/>
    <cellStyle name="Normal 3" xfId="4"/>
    <cellStyle name="Normal 3 2" xfId="6"/>
    <cellStyle name="Percent" xfId="1" builtinId="5"/>
  </cellStyles>
  <dxfs count="1">
    <dxf>
      <font>
        <color theme="0"/>
      </font>
    </dxf>
  </dxfs>
  <tableStyles count="0" defaultTableStyle="TableStyleMedium2" defaultPivotStyle="PivotStyleLight16"/>
  <colors>
    <mruColors>
      <color rgb="FFF79646"/>
      <color rgb="FF0697C5"/>
      <color rgb="FF005983"/>
      <color rgb="FF009C97"/>
      <color rgb="FFFFCD2D"/>
      <color rgb="FFCC9900"/>
      <color rgb="FFFFCC00"/>
      <color rgb="FF33CCFF"/>
      <color rgb="FFFF3300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526487760458517E-2"/>
          <c:y val="7.1906183596275736E-2"/>
          <c:w val="0.65432454871712453"/>
          <c:h val="0.89046889685661557"/>
        </c:manualLayout>
      </c:layout>
      <c:pieChart>
        <c:varyColors val="1"/>
        <c:ser>
          <c:idx val="0"/>
          <c:order val="0"/>
          <c:explosion val="10"/>
          <c:dPt>
            <c:idx val="0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1-0499-492B-88DE-E8408B5D242F}"/>
              </c:ext>
            </c:extLst>
          </c:dPt>
          <c:dLbls>
            <c:dLbl>
              <c:idx val="8"/>
              <c:layout>
                <c:manualLayout>
                  <c:x val="1.6369052094400891E-3"/>
                  <c:y val="4.10434358247703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99-492B-88DE-E8408B5D24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4-0499-492B-88DE-E8408B5D242F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Non-Manual HeadCount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'8.Resources'!$B$3</c:f>
              <c:strCache>
                <c:ptCount val="1"/>
                <c:pt idx="0">
                  <c:v>إحصاء العمالة المخطط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'8.Resources'!$C$2:$R$2</c:f>
              <c:numCache>
                <c:formatCode>[$-409]mmm\-yy;@</c:formatCode>
                <c:ptCount val="16"/>
                <c:pt idx="0">
                  <c:v>42522</c:v>
                </c:pt>
                <c:pt idx="1">
                  <c:v>42552</c:v>
                </c:pt>
                <c:pt idx="2">
                  <c:v>42583</c:v>
                </c:pt>
                <c:pt idx="3">
                  <c:v>42614</c:v>
                </c:pt>
                <c:pt idx="4">
                  <c:v>42644</c:v>
                </c:pt>
                <c:pt idx="5">
                  <c:v>42675</c:v>
                </c:pt>
                <c:pt idx="6">
                  <c:v>42705</c:v>
                </c:pt>
                <c:pt idx="7">
                  <c:v>42736</c:v>
                </c:pt>
                <c:pt idx="8">
                  <c:v>42767</c:v>
                </c:pt>
                <c:pt idx="9">
                  <c:v>42795</c:v>
                </c:pt>
                <c:pt idx="10">
                  <c:v>42826</c:v>
                </c:pt>
                <c:pt idx="11">
                  <c:v>42856</c:v>
                </c:pt>
                <c:pt idx="12">
                  <c:v>42887</c:v>
                </c:pt>
                <c:pt idx="13">
                  <c:v>42917</c:v>
                </c:pt>
                <c:pt idx="14">
                  <c:v>42948</c:v>
                </c:pt>
                <c:pt idx="15">
                  <c:v>42979</c:v>
                </c:pt>
              </c:numCache>
            </c:numRef>
          </c:cat>
          <c:val>
            <c:numRef>
              <c:f>'8.Resources'!$C$3:$R$3</c:f>
              <c:numCache>
                <c:formatCode>General</c:formatCode>
                <c:ptCount val="16"/>
                <c:pt idx="0">
                  <c:v>5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20</c:v>
                </c:pt>
                <c:pt idx="8">
                  <c:v>25</c:v>
                </c:pt>
                <c:pt idx="9">
                  <c:v>30</c:v>
                </c:pt>
                <c:pt idx="10">
                  <c:v>35</c:v>
                </c:pt>
                <c:pt idx="11">
                  <c:v>35</c:v>
                </c:pt>
                <c:pt idx="12">
                  <c:v>40</c:v>
                </c:pt>
                <c:pt idx="13">
                  <c:v>45</c:v>
                </c:pt>
                <c:pt idx="14">
                  <c:v>45</c:v>
                </c:pt>
                <c:pt idx="1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C5-47C9-800E-EB4A992C0AFD}"/>
            </c:ext>
          </c:extLst>
        </c:ser>
        <c:ser>
          <c:idx val="1"/>
          <c:order val="1"/>
          <c:tx>
            <c:strRef>
              <c:f>'8.Resources'!$B$5</c:f>
              <c:strCache>
                <c:ptCount val="1"/>
                <c:pt idx="0">
                  <c:v>إحصاء العمالة الفعلي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'8.Resources'!$C$2:$R$2</c:f>
              <c:numCache>
                <c:formatCode>[$-409]mmm\-yy;@</c:formatCode>
                <c:ptCount val="16"/>
                <c:pt idx="0">
                  <c:v>42522</c:v>
                </c:pt>
                <c:pt idx="1">
                  <c:v>42552</c:v>
                </c:pt>
                <c:pt idx="2">
                  <c:v>42583</c:v>
                </c:pt>
                <c:pt idx="3">
                  <c:v>42614</c:v>
                </c:pt>
                <c:pt idx="4">
                  <c:v>42644</c:v>
                </c:pt>
                <c:pt idx="5">
                  <c:v>42675</c:v>
                </c:pt>
                <c:pt idx="6">
                  <c:v>42705</c:v>
                </c:pt>
                <c:pt idx="7">
                  <c:v>42736</c:v>
                </c:pt>
                <c:pt idx="8">
                  <c:v>42767</c:v>
                </c:pt>
                <c:pt idx="9">
                  <c:v>42795</c:v>
                </c:pt>
                <c:pt idx="10">
                  <c:v>42826</c:v>
                </c:pt>
                <c:pt idx="11">
                  <c:v>42856</c:v>
                </c:pt>
                <c:pt idx="12">
                  <c:v>42887</c:v>
                </c:pt>
                <c:pt idx="13">
                  <c:v>42917</c:v>
                </c:pt>
                <c:pt idx="14">
                  <c:v>42948</c:v>
                </c:pt>
                <c:pt idx="15">
                  <c:v>42979</c:v>
                </c:pt>
              </c:numCache>
            </c:numRef>
          </c:cat>
          <c:val>
            <c:numRef>
              <c:f>'8.Resources'!$C$5:$R$5</c:f>
              <c:numCache>
                <c:formatCode>General</c:formatCode>
                <c:ptCount val="16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8</c:v>
                </c:pt>
                <c:pt idx="5">
                  <c:v>8</c:v>
                </c:pt>
                <c:pt idx="6">
                  <c:v>10</c:v>
                </c:pt>
                <c:pt idx="7">
                  <c:v>20</c:v>
                </c:pt>
                <c:pt idx="8">
                  <c:v>25</c:v>
                </c:pt>
                <c:pt idx="9">
                  <c:v>30</c:v>
                </c:pt>
                <c:pt idx="10">
                  <c:v>35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C5-47C9-800E-EB4A992C0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64035072"/>
        <c:axId val="64040960"/>
      </c:barChart>
      <c:dateAx>
        <c:axId val="64035072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600" b="1"/>
            </a:pPr>
            <a:endParaRPr lang="en-US"/>
          </a:p>
        </c:txPr>
        <c:crossAx val="64040960"/>
        <c:crosses val="autoZero"/>
        <c:auto val="1"/>
        <c:lblOffset val="100"/>
        <c:baseTimeUnit val="months"/>
      </c:dateAx>
      <c:valAx>
        <c:axId val="640409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600" b="1"/>
            </a:pPr>
            <a:endParaRPr lang="en-US"/>
          </a:p>
        </c:txPr>
        <c:crossAx val="6403507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legend>
      <c:legendPos val="b"/>
      <c:layout/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Manual HeadCount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6.7100674323130541E-18"/>
                  <c:y val="2.18286495697349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A3C-472F-8D0A-86A1876916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 Manpower'!#REF!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DA3C-472F-8D0A-86A187691651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'4. Manpower'!#REF!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DA3C-472F-8D0A-86A187691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64076800"/>
        <c:axId val="64078592"/>
      </c:barChart>
      <c:catAx>
        <c:axId val="6407680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600" b="1"/>
            </a:pPr>
            <a:endParaRPr lang="en-US"/>
          </a:p>
        </c:txPr>
        <c:crossAx val="64078592"/>
        <c:crosses val="autoZero"/>
        <c:auto val="1"/>
        <c:lblAlgn val="ctr"/>
        <c:lblOffset val="100"/>
        <c:noMultiLvlLbl val="1"/>
      </c:catAx>
      <c:valAx>
        <c:axId val="640785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600" b="1"/>
            </a:pPr>
            <a:endParaRPr lang="en-US"/>
          </a:p>
        </c:txPr>
        <c:crossAx val="6407680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legend>
      <c:legendPos val="b"/>
      <c:layout/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Headcount and Job Hours</a:t>
            </a:r>
          </a:p>
        </c:rich>
      </c:tx>
      <c:layout>
        <c:manualLayout>
          <c:xMode val="edge"/>
          <c:yMode val="edge"/>
          <c:x val="0.47594685993343711"/>
          <c:y val="4.120974843891753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6275118457785739E-2"/>
          <c:y val="2.7343918907576092E-2"/>
          <c:w val="0.84667160657996521"/>
          <c:h val="0.902706458295046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'8.Resources'!$B$3</c:f>
              <c:strCache>
                <c:ptCount val="1"/>
                <c:pt idx="0">
                  <c:v>إحصاء العمالة المخطط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'8.Resources'!$C$8:$Z$8</c:f>
              <c:numCache>
                <c:formatCode>[$-409]mmm\-yy;@</c:formatCode>
                <c:ptCount val="24"/>
                <c:pt idx="0">
                  <c:v>42522</c:v>
                </c:pt>
                <c:pt idx="1">
                  <c:v>42552</c:v>
                </c:pt>
                <c:pt idx="2">
                  <c:v>42583</c:v>
                </c:pt>
                <c:pt idx="3">
                  <c:v>42614</c:v>
                </c:pt>
                <c:pt idx="4">
                  <c:v>42644</c:v>
                </c:pt>
                <c:pt idx="5">
                  <c:v>42675</c:v>
                </c:pt>
                <c:pt idx="6">
                  <c:v>42705</c:v>
                </c:pt>
                <c:pt idx="7">
                  <c:v>42736</c:v>
                </c:pt>
                <c:pt idx="8">
                  <c:v>42767</c:v>
                </c:pt>
                <c:pt idx="9">
                  <c:v>42795</c:v>
                </c:pt>
                <c:pt idx="10">
                  <c:v>42826</c:v>
                </c:pt>
                <c:pt idx="11">
                  <c:v>42856</c:v>
                </c:pt>
                <c:pt idx="12">
                  <c:v>42887</c:v>
                </c:pt>
                <c:pt idx="13">
                  <c:v>42917</c:v>
                </c:pt>
                <c:pt idx="14">
                  <c:v>42948</c:v>
                </c:pt>
                <c:pt idx="15">
                  <c:v>42979</c:v>
                </c:pt>
                <c:pt idx="16">
                  <c:v>43009</c:v>
                </c:pt>
                <c:pt idx="17">
                  <c:v>43040</c:v>
                </c:pt>
                <c:pt idx="18">
                  <c:v>43070</c:v>
                </c:pt>
                <c:pt idx="19">
                  <c:v>43101</c:v>
                </c:pt>
                <c:pt idx="20">
                  <c:v>43132</c:v>
                </c:pt>
                <c:pt idx="21">
                  <c:v>43160</c:v>
                </c:pt>
                <c:pt idx="22">
                  <c:v>43191</c:v>
                </c:pt>
                <c:pt idx="23">
                  <c:v>43221</c:v>
                </c:pt>
              </c:numCache>
            </c:numRef>
          </c:cat>
          <c:val>
            <c:numRef>
              <c:f>'8.Resources'!$C$3:$Z$3</c:f>
              <c:numCache>
                <c:formatCode>General</c:formatCode>
                <c:ptCount val="24"/>
                <c:pt idx="0">
                  <c:v>5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20</c:v>
                </c:pt>
                <c:pt idx="8">
                  <c:v>25</c:v>
                </c:pt>
                <c:pt idx="9">
                  <c:v>30</c:v>
                </c:pt>
                <c:pt idx="10">
                  <c:v>35</c:v>
                </c:pt>
                <c:pt idx="11">
                  <c:v>35</c:v>
                </c:pt>
                <c:pt idx="12">
                  <c:v>40</c:v>
                </c:pt>
                <c:pt idx="13">
                  <c:v>45</c:v>
                </c:pt>
                <c:pt idx="14">
                  <c:v>45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40</c:v>
                </c:pt>
                <c:pt idx="22">
                  <c:v>30</c:v>
                </c:pt>
                <c:pt idx="2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48-42DB-A508-E34198451F3C}"/>
            </c:ext>
          </c:extLst>
        </c:ser>
        <c:ser>
          <c:idx val="1"/>
          <c:order val="1"/>
          <c:tx>
            <c:strRef>
              <c:f>'8.Resources'!$B$4</c:f>
              <c:strCache>
                <c:ptCount val="1"/>
                <c:pt idx="0">
                  <c:v>إحصاء العمالة المتوقع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'8.Resources'!$C$8:$Z$8</c:f>
              <c:numCache>
                <c:formatCode>[$-409]mmm\-yy;@</c:formatCode>
                <c:ptCount val="24"/>
                <c:pt idx="0">
                  <c:v>42522</c:v>
                </c:pt>
                <c:pt idx="1">
                  <c:v>42552</c:v>
                </c:pt>
                <c:pt idx="2">
                  <c:v>42583</c:v>
                </c:pt>
                <c:pt idx="3">
                  <c:v>42614</c:v>
                </c:pt>
                <c:pt idx="4">
                  <c:v>42644</c:v>
                </c:pt>
                <c:pt idx="5">
                  <c:v>42675</c:v>
                </c:pt>
                <c:pt idx="6">
                  <c:v>42705</c:v>
                </c:pt>
                <c:pt idx="7">
                  <c:v>42736</c:v>
                </c:pt>
                <c:pt idx="8">
                  <c:v>42767</c:v>
                </c:pt>
                <c:pt idx="9">
                  <c:v>42795</c:v>
                </c:pt>
                <c:pt idx="10">
                  <c:v>42826</c:v>
                </c:pt>
                <c:pt idx="11">
                  <c:v>42856</c:v>
                </c:pt>
                <c:pt idx="12">
                  <c:v>42887</c:v>
                </c:pt>
                <c:pt idx="13">
                  <c:v>42917</c:v>
                </c:pt>
                <c:pt idx="14">
                  <c:v>42948</c:v>
                </c:pt>
                <c:pt idx="15">
                  <c:v>42979</c:v>
                </c:pt>
                <c:pt idx="16">
                  <c:v>43009</c:v>
                </c:pt>
                <c:pt idx="17">
                  <c:v>43040</c:v>
                </c:pt>
                <c:pt idx="18">
                  <c:v>43070</c:v>
                </c:pt>
                <c:pt idx="19">
                  <c:v>43101</c:v>
                </c:pt>
                <c:pt idx="20">
                  <c:v>43132</c:v>
                </c:pt>
                <c:pt idx="21">
                  <c:v>43160</c:v>
                </c:pt>
                <c:pt idx="22">
                  <c:v>43191</c:v>
                </c:pt>
                <c:pt idx="23">
                  <c:v>43221</c:v>
                </c:pt>
              </c:numCache>
            </c:numRef>
          </c:cat>
          <c:val>
            <c:numRef>
              <c:f>'8.Resources'!$C$4:$Z$4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8</c:v>
                </c:pt>
                <c:pt idx="5">
                  <c:v>8</c:v>
                </c:pt>
                <c:pt idx="6">
                  <c:v>10</c:v>
                </c:pt>
                <c:pt idx="7">
                  <c:v>20</c:v>
                </c:pt>
                <c:pt idx="8">
                  <c:v>25</c:v>
                </c:pt>
                <c:pt idx="9">
                  <c:v>30</c:v>
                </c:pt>
                <c:pt idx="10">
                  <c:v>35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30</c:v>
                </c:pt>
                <c:pt idx="2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48-42DB-A508-E34198451F3C}"/>
            </c:ext>
          </c:extLst>
        </c:ser>
        <c:ser>
          <c:idx val="4"/>
          <c:order val="2"/>
          <c:tx>
            <c:strRef>
              <c:f>'8.Resources'!$B$5</c:f>
              <c:strCache>
                <c:ptCount val="1"/>
                <c:pt idx="0">
                  <c:v>إحصاء العمالة الفعلي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schemeClr val="bg1">
                  <a:alpha val="50000"/>
                </a:schemeClr>
              </a:solidFill>
            </a:ln>
          </c:spPr>
          <c:invertIfNegative val="0"/>
          <c:cat>
            <c:numRef>
              <c:f>'8.Resources'!$C$8:$Z$8</c:f>
              <c:numCache>
                <c:formatCode>[$-409]mmm\-yy;@</c:formatCode>
                <c:ptCount val="24"/>
                <c:pt idx="0">
                  <c:v>42522</c:v>
                </c:pt>
                <c:pt idx="1">
                  <c:v>42552</c:v>
                </c:pt>
                <c:pt idx="2">
                  <c:v>42583</c:v>
                </c:pt>
                <c:pt idx="3">
                  <c:v>42614</c:v>
                </c:pt>
                <c:pt idx="4">
                  <c:v>42644</c:v>
                </c:pt>
                <c:pt idx="5">
                  <c:v>42675</c:v>
                </c:pt>
                <c:pt idx="6">
                  <c:v>42705</c:v>
                </c:pt>
                <c:pt idx="7">
                  <c:v>42736</c:v>
                </c:pt>
                <c:pt idx="8">
                  <c:v>42767</c:v>
                </c:pt>
                <c:pt idx="9">
                  <c:v>42795</c:v>
                </c:pt>
                <c:pt idx="10">
                  <c:v>42826</c:v>
                </c:pt>
                <c:pt idx="11">
                  <c:v>42856</c:v>
                </c:pt>
                <c:pt idx="12">
                  <c:v>42887</c:v>
                </c:pt>
                <c:pt idx="13">
                  <c:v>42917</c:v>
                </c:pt>
                <c:pt idx="14">
                  <c:v>42948</c:v>
                </c:pt>
                <c:pt idx="15">
                  <c:v>42979</c:v>
                </c:pt>
                <c:pt idx="16">
                  <c:v>43009</c:v>
                </c:pt>
                <c:pt idx="17">
                  <c:v>43040</c:v>
                </c:pt>
                <c:pt idx="18">
                  <c:v>43070</c:v>
                </c:pt>
                <c:pt idx="19">
                  <c:v>43101</c:v>
                </c:pt>
                <c:pt idx="20">
                  <c:v>43132</c:v>
                </c:pt>
                <c:pt idx="21">
                  <c:v>43160</c:v>
                </c:pt>
                <c:pt idx="22">
                  <c:v>43191</c:v>
                </c:pt>
                <c:pt idx="23">
                  <c:v>43221</c:v>
                </c:pt>
              </c:numCache>
            </c:numRef>
          </c:cat>
          <c:val>
            <c:numRef>
              <c:f>'8.Resources'!$C$5:$Z$5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8</c:v>
                </c:pt>
                <c:pt idx="5">
                  <c:v>8</c:v>
                </c:pt>
                <c:pt idx="6">
                  <c:v>10</c:v>
                </c:pt>
                <c:pt idx="7">
                  <c:v>20</c:v>
                </c:pt>
                <c:pt idx="8">
                  <c:v>25</c:v>
                </c:pt>
                <c:pt idx="9">
                  <c:v>30</c:v>
                </c:pt>
                <c:pt idx="10">
                  <c:v>35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48-42DB-A508-E34198451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5915136"/>
        <c:axId val="65667072"/>
      </c:barChart>
      <c:lineChart>
        <c:grouping val="standard"/>
        <c:varyColors val="0"/>
        <c:ser>
          <c:idx val="2"/>
          <c:order val="3"/>
          <c:tx>
            <c:strRef>
              <c:f>'8.Resources'!$B$10</c:f>
              <c:strCache>
                <c:ptCount val="1"/>
                <c:pt idx="0">
                  <c:v>المخططة التراكمية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'8.Resources'!$C$8:$Z$8</c:f>
              <c:numCache>
                <c:formatCode>[$-409]mmm\-yy;@</c:formatCode>
                <c:ptCount val="24"/>
                <c:pt idx="0">
                  <c:v>42522</c:v>
                </c:pt>
                <c:pt idx="1">
                  <c:v>42552</c:v>
                </c:pt>
                <c:pt idx="2">
                  <c:v>42583</c:v>
                </c:pt>
                <c:pt idx="3">
                  <c:v>42614</c:v>
                </c:pt>
                <c:pt idx="4">
                  <c:v>42644</c:v>
                </c:pt>
                <c:pt idx="5">
                  <c:v>42675</c:v>
                </c:pt>
                <c:pt idx="6">
                  <c:v>42705</c:v>
                </c:pt>
                <c:pt idx="7">
                  <c:v>42736</c:v>
                </c:pt>
                <c:pt idx="8">
                  <c:v>42767</c:v>
                </c:pt>
                <c:pt idx="9">
                  <c:v>42795</c:v>
                </c:pt>
                <c:pt idx="10">
                  <c:v>42826</c:v>
                </c:pt>
                <c:pt idx="11">
                  <c:v>42856</c:v>
                </c:pt>
                <c:pt idx="12">
                  <c:v>42887</c:v>
                </c:pt>
                <c:pt idx="13">
                  <c:v>42917</c:v>
                </c:pt>
                <c:pt idx="14">
                  <c:v>42948</c:v>
                </c:pt>
                <c:pt idx="15">
                  <c:v>42979</c:v>
                </c:pt>
                <c:pt idx="16">
                  <c:v>43009</c:v>
                </c:pt>
                <c:pt idx="17">
                  <c:v>43040</c:v>
                </c:pt>
                <c:pt idx="18">
                  <c:v>43070</c:v>
                </c:pt>
                <c:pt idx="19">
                  <c:v>43101</c:v>
                </c:pt>
                <c:pt idx="20">
                  <c:v>43132</c:v>
                </c:pt>
                <c:pt idx="21">
                  <c:v>43160</c:v>
                </c:pt>
                <c:pt idx="22">
                  <c:v>43191</c:v>
                </c:pt>
                <c:pt idx="23">
                  <c:v>43221</c:v>
                </c:pt>
              </c:numCache>
            </c:numRef>
          </c:cat>
          <c:val>
            <c:numRef>
              <c:f>'8.Resources'!$C$10:$Z$10</c:f>
              <c:numCache>
                <c:formatCode>_(* #,##0_);_(* \(#,##0\);_(* "-"??_);_(@_)</c:formatCode>
                <c:ptCount val="24"/>
                <c:pt idx="0">
                  <c:v>240</c:v>
                </c:pt>
                <c:pt idx="1">
                  <c:v>480</c:v>
                </c:pt>
                <c:pt idx="2">
                  <c:v>864</c:v>
                </c:pt>
                <c:pt idx="3">
                  <c:v>1248</c:v>
                </c:pt>
                <c:pt idx="4">
                  <c:v>1728</c:v>
                </c:pt>
                <c:pt idx="5">
                  <c:v>2448</c:v>
                </c:pt>
                <c:pt idx="6">
                  <c:v>3408</c:v>
                </c:pt>
                <c:pt idx="7">
                  <c:v>4368</c:v>
                </c:pt>
                <c:pt idx="8">
                  <c:v>5568</c:v>
                </c:pt>
                <c:pt idx="9">
                  <c:v>7008</c:v>
                </c:pt>
                <c:pt idx="10">
                  <c:v>8688</c:v>
                </c:pt>
                <c:pt idx="11">
                  <c:v>10368</c:v>
                </c:pt>
                <c:pt idx="12">
                  <c:v>12288</c:v>
                </c:pt>
                <c:pt idx="13">
                  <c:v>14448</c:v>
                </c:pt>
                <c:pt idx="14">
                  <c:v>16608</c:v>
                </c:pt>
                <c:pt idx="15">
                  <c:v>19008</c:v>
                </c:pt>
                <c:pt idx="16">
                  <c:v>21408</c:v>
                </c:pt>
                <c:pt idx="17">
                  <c:v>23808</c:v>
                </c:pt>
                <c:pt idx="18">
                  <c:v>26208</c:v>
                </c:pt>
                <c:pt idx="19">
                  <c:v>28608</c:v>
                </c:pt>
                <c:pt idx="20">
                  <c:v>31008</c:v>
                </c:pt>
                <c:pt idx="21">
                  <c:v>32928</c:v>
                </c:pt>
                <c:pt idx="22">
                  <c:v>34368</c:v>
                </c:pt>
                <c:pt idx="23">
                  <c:v>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48-42DB-A508-E34198451F3C}"/>
            </c:ext>
          </c:extLst>
        </c:ser>
        <c:ser>
          <c:idx val="3"/>
          <c:order val="4"/>
          <c:tx>
            <c:strRef>
              <c:f>'8.Resources'!$B$12</c:f>
              <c:strCache>
                <c:ptCount val="1"/>
                <c:pt idx="0">
                  <c:v>المتوقعة التراكمية</c:v>
                </c:pt>
              </c:strCache>
            </c:strRef>
          </c:tx>
          <c:spPr>
            <a:ln w="38100">
              <a:solidFill>
                <a:srgbClr val="00B050"/>
              </a:solidFill>
              <a:prstDash val="sysDash"/>
            </a:ln>
          </c:spPr>
          <c:marker>
            <c:symbol val="none"/>
          </c:marker>
          <c:cat>
            <c:numRef>
              <c:f>'8.Resources'!$C$8:$Z$8</c:f>
              <c:numCache>
                <c:formatCode>[$-409]mmm\-yy;@</c:formatCode>
                <c:ptCount val="24"/>
                <c:pt idx="0">
                  <c:v>42522</c:v>
                </c:pt>
                <c:pt idx="1">
                  <c:v>42552</c:v>
                </c:pt>
                <c:pt idx="2">
                  <c:v>42583</c:v>
                </c:pt>
                <c:pt idx="3">
                  <c:v>42614</c:v>
                </c:pt>
                <c:pt idx="4">
                  <c:v>42644</c:v>
                </c:pt>
                <c:pt idx="5">
                  <c:v>42675</c:v>
                </c:pt>
                <c:pt idx="6">
                  <c:v>42705</c:v>
                </c:pt>
                <c:pt idx="7">
                  <c:v>42736</c:v>
                </c:pt>
                <c:pt idx="8">
                  <c:v>42767</c:v>
                </c:pt>
                <c:pt idx="9">
                  <c:v>42795</c:v>
                </c:pt>
                <c:pt idx="10">
                  <c:v>42826</c:v>
                </c:pt>
                <c:pt idx="11">
                  <c:v>42856</c:v>
                </c:pt>
                <c:pt idx="12">
                  <c:v>42887</c:v>
                </c:pt>
                <c:pt idx="13">
                  <c:v>42917</c:v>
                </c:pt>
                <c:pt idx="14">
                  <c:v>42948</c:v>
                </c:pt>
                <c:pt idx="15">
                  <c:v>42979</c:v>
                </c:pt>
                <c:pt idx="16">
                  <c:v>43009</c:v>
                </c:pt>
                <c:pt idx="17">
                  <c:v>43040</c:v>
                </c:pt>
                <c:pt idx="18">
                  <c:v>43070</c:v>
                </c:pt>
                <c:pt idx="19">
                  <c:v>43101</c:v>
                </c:pt>
                <c:pt idx="20">
                  <c:v>43132</c:v>
                </c:pt>
                <c:pt idx="21">
                  <c:v>43160</c:v>
                </c:pt>
                <c:pt idx="22">
                  <c:v>43191</c:v>
                </c:pt>
                <c:pt idx="23">
                  <c:v>43221</c:v>
                </c:pt>
              </c:numCache>
            </c:numRef>
          </c:cat>
          <c:val>
            <c:numRef>
              <c:f>'8.Resources'!$C$12:$Z$12</c:f>
              <c:numCache>
                <c:formatCode>_(* #,##0_);_(* \(#,##0\);_(* "-"??_);_(@_)</c:formatCode>
                <c:ptCount val="24"/>
                <c:pt idx="0">
                  <c:v>96</c:v>
                </c:pt>
                <c:pt idx="1">
                  <c:v>192</c:v>
                </c:pt>
                <c:pt idx="2">
                  <c:v>336</c:v>
                </c:pt>
                <c:pt idx="3">
                  <c:v>480</c:v>
                </c:pt>
                <c:pt idx="4">
                  <c:v>864</c:v>
                </c:pt>
                <c:pt idx="5">
                  <c:v>1248</c:v>
                </c:pt>
                <c:pt idx="6">
                  <c:v>1728</c:v>
                </c:pt>
                <c:pt idx="7">
                  <c:v>2688</c:v>
                </c:pt>
                <c:pt idx="8">
                  <c:v>3888</c:v>
                </c:pt>
                <c:pt idx="9">
                  <c:v>5328</c:v>
                </c:pt>
                <c:pt idx="10">
                  <c:v>7008</c:v>
                </c:pt>
                <c:pt idx="11">
                  <c:v>9408</c:v>
                </c:pt>
                <c:pt idx="12">
                  <c:v>11808</c:v>
                </c:pt>
                <c:pt idx="13">
                  <c:v>14208</c:v>
                </c:pt>
                <c:pt idx="14">
                  <c:v>16608</c:v>
                </c:pt>
                <c:pt idx="15">
                  <c:v>19008</c:v>
                </c:pt>
                <c:pt idx="16">
                  <c:v>21408</c:v>
                </c:pt>
                <c:pt idx="17">
                  <c:v>22848</c:v>
                </c:pt>
                <c:pt idx="18">
                  <c:v>24288</c:v>
                </c:pt>
                <c:pt idx="19">
                  <c:v>25728</c:v>
                </c:pt>
                <c:pt idx="20">
                  <c:v>27168</c:v>
                </c:pt>
                <c:pt idx="21">
                  <c:v>28608</c:v>
                </c:pt>
                <c:pt idx="22">
                  <c:v>29472</c:v>
                </c:pt>
                <c:pt idx="23">
                  <c:v>29760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48-42DB-A508-E34198451F3C}"/>
            </c:ext>
          </c:extLst>
        </c:ser>
        <c:ser>
          <c:idx val="5"/>
          <c:order val="5"/>
          <c:tx>
            <c:strRef>
              <c:f>'8.Resources'!$B$14</c:f>
              <c:strCache>
                <c:ptCount val="1"/>
                <c:pt idx="0">
                  <c:v>الفعلية التراكمية</c:v>
                </c:pt>
              </c:strCache>
            </c:strRef>
          </c:tx>
          <c:spPr>
            <a:ln w="3810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numRef>
              <c:f>'8.Resources'!$C$8:$Z$8</c:f>
              <c:numCache>
                <c:formatCode>[$-409]mmm\-yy;@</c:formatCode>
                <c:ptCount val="24"/>
                <c:pt idx="0">
                  <c:v>42522</c:v>
                </c:pt>
                <c:pt idx="1">
                  <c:v>42552</c:v>
                </c:pt>
                <c:pt idx="2">
                  <c:v>42583</c:v>
                </c:pt>
                <c:pt idx="3">
                  <c:v>42614</c:v>
                </c:pt>
                <c:pt idx="4">
                  <c:v>42644</c:v>
                </c:pt>
                <c:pt idx="5">
                  <c:v>42675</c:v>
                </c:pt>
                <c:pt idx="6">
                  <c:v>42705</c:v>
                </c:pt>
                <c:pt idx="7">
                  <c:v>42736</c:v>
                </c:pt>
                <c:pt idx="8">
                  <c:v>42767</c:v>
                </c:pt>
                <c:pt idx="9">
                  <c:v>42795</c:v>
                </c:pt>
                <c:pt idx="10">
                  <c:v>42826</c:v>
                </c:pt>
                <c:pt idx="11">
                  <c:v>42856</c:v>
                </c:pt>
                <c:pt idx="12">
                  <c:v>42887</c:v>
                </c:pt>
                <c:pt idx="13">
                  <c:v>42917</c:v>
                </c:pt>
                <c:pt idx="14">
                  <c:v>42948</c:v>
                </c:pt>
                <c:pt idx="15">
                  <c:v>42979</c:v>
                </c:pt>
                <c:pt idx="16">
                  <c:v>43009</c:v>
                </c:pt>
                <c:pt idx="17">
                  <c:v>43040</c:v>
                </c:pt>
                <c:pt idx="18">
                  <c:v>43070</c:v>
                </c:pt>
                <c:pt idx="19">
                  <c:v>43101</c:v>
                </c:pt>
                <c:pt idx="20">
                  <c:v>43132</c:v>
                </c:pt>
                <c:pt idx="21">
                  <c:v>43160</c:v>
                </c:pt>
                <c:pt idx="22">
                  <c:v>43191</c:v>
                </c:pt>
                <c:pt idx="23">
                  <c:v>43221</c:v>
                </c:pt>
              </c:numCache>
            </c:numRef>
          </c:cat>
          <c:val>
            <c:numRef>
              <c:f>'8.Resources'!$C$14:$Z$14</c:f>
              <c:numCache>
                <c:formatCode>_(* #,##0_);_(* \(#,##0\);_(* "-"??_);_(@_)</c:formatCode>
                <c:ptCount val="24"/>
                <c:pt idx="0">
                  <c:v>96</c:v>
                </c:pt>
                <c:pt idx="1">
                  <c:v>192</c:v>
                </c:pt>
                <c:pt idx="2">
                  <c:v>336</c:v>
                </c:pt>
                <c:pt idx="3">
                  <c:v>480</c:v>
                </c:pt>
                <c:pt idx="4">
                  <c:v>864</c:v>
                </c:pt>
                <c:pt idx="5">
                  <c:v>1248</c:v>
                </c:pt>
                <c:pt idx="6">
                  <c:v>1728</c:v>
                </c:pt>
                <c:pt idx="7">
                  <c:v>2688</c:v>
                </c:pt>
                <c:pt idx="8">
                  <c:v>3888</c:v>
                </c:pt>
                <c:pt idx="9">
                  <c:v>5328</c:v>
                </c:pt>
                <c:pt idx="10">
                  <c:v>7008</c:v>
                </c:pt>
                <c:pt idx="11">
                  <c:v>9408</c:v>
                </c:pt>
                <c:pt idx="12">
                  <c:v>11808</c:v>
                </c:pt>
                <c:pt idx="13">
                  <c:v>14208</c:v>
                </c:pt>
                <c:pt idx="14">
                  <c:v>16608</c:v>
                </c:pt>
                <c:pt idx="15">
                  <c:v>19008</c:v>
                </c:pt>
                <c:pt idx="16">
                  <c:v>21408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48-42DB-A508-E34198451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679360"/>
        <c:axId val="65668992"/>
      </c:lineChart>
      <c:catAx>
        <c:axId val="65915136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600" b="0"/>
            </a:pPr>
            <a:endParaRPr lang="en-US"/>
          </a:p>
        </c:txPr>
        <c:crossAx val="65667072"/>
        <c:crosses val="autoZero"/>
        <c:auto val="0"/>
        <c:lblAlgn val="ctr"/>
        <c:lblOffset val="100"/>
        <c:noMultiLvlLbl val="1"/>
      </c:catAx>
      <c:valAx>
        <c:axId val="65667072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ar-SA" sz="700"/>
                  <a:t>الخصم</a:t>
                </a:r>
                <a:r>
                  <a:rPr lang="ar-SA" sz="700" baseline="0"/>
                  <a:t> الأساسي </a:t>
                </a:r>
                <a:endParaRPr lang="en-US" sz="700"/>
              </a:p>
            </c:rich>
          </c:tx>
          <c:layout>
            <c:manualLayout>
              <c:xMode val="edge"/>
              <c:yMode val="edge"/>
              <c:x val="6.3126509438691265E-3"/>
              <c:y val="0.39567810263425268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600" b="0"/>
            </a:pPr>
            <a:endParaRPr lang="en-US"/>
          </a:p>
        </c:txPr>
        <c:crossAx val="65915136"/>
        <c:crosses val="autoZero"/>
        <c:crossBetween val="between"/>
      </c:valAx>
      <c:valAx>
        <c:axId val="6566899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ar-SA" sz="700"/>
                  <a:t>ساعات العمل التراكمية</a:t>
                </a:r>
                <a:r>
                  <a:rPr lang="ar-SA" sz="700" baseline="0"/>
                  <a:t> </a:t>
                </a:r>
                <a:endParaRPr lang="en-US" sz="700"/>
              </a:p>
            </c:rich>
          </c:tx>
          <c:layout>
            <c:manualLayout>
              <c:xMode val="edge"/>
              <c:yMode val="edge"/>
              <c:x val="0.96512401336210774"/>
              <c:y val="0.32299617908012052"/>
            </c:manualLayout>
          </c:layout>
          <c:overlay val="0"/>
        </c:title>
        <c:numFmt formatCode="_(* #,##0_);_(* \(#,##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en-US"/>
          </a:p>
        </c:txPr>
        <c:crossAx val="65679360"/>
        <c:crosses val="max"/>
        <c:crossBetween val="between"/>
      </c:valAx>
      <c:catAx>
        <c:axId val="65679360"/>
        <c:scaling>
          <c:orientation val="minMax"/>
        </c:scaling>
        <c:delete val="1"/>
        <c:axPos val="b"/>
        <c:numFmt formatCode="[$-409]mmm\-yy;@" sourceLinked="1"/>
        <c:majorTickMark val="out"/>
        <c:minorTickMark val="none"/>
        <c:tickLblPos val="none"/>
        <c:crossAx val="65668992"/>
        <c:crosses val="autoZero"/>
        <c:auto val="0"/>
        <c:lblAlgn val="ctr"/>
        <c:lblOffset val="100"/>
        <c:noMultiLvlLbl val="0"/>
      </c:catAx>
      <c:spPr>
        <a:noFill/>
        <a:ln>
          <a:solidFill>
            <a:schemeClr val="bg1">
              <a:lumMod val="9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6.5729151229437621E-2"/>
          <c:y val="0.3068137653946505"/>
          <c:w val="0.22627579936475387"/>
          <c:h val="0.31498272675615563"/>
        </c:manualLayout>
      </c:layout>
      <c:overlay val="0"/>
      <c:spPr>
        <a:solidFill>
          <a:schemeClr val="lt1"/>
        </a:solidFill>
        <a:ln>
          <a:solidFill>
            <a:schemeClr val="bg1">
              <a:lumMod val="85000"/>
            </a:schemeClr>
          </a:solidFill>
        </a:ln>
      </c:spPr>
      <c:txPr>
        <a:bodyPr/>
        <a:lstStyle/>
        <a:p>
          <a:pPr>
            <a:defRPr sz="700" b="0"/>
          </a:pPr>
          <a:endParaRPr lang="en-US"/>
        </a:p>
      </c:txPr>
    </c:legend>
    <c:plotVisOnly val="1"/>
    <c:dispBlanksAs val="gap"/>
    <c:showDLblsOverMax val="0"/>
  </c:chart>
  <c:spPr>
    <a:noFill/>
    <a:ln w="6350">
      <a:solidFill>
        <a:schemeClr val="bg1">
          <a:lumMod val="85000"/>
        </a:schemeClr>
      </a:solidFill>
    </a:ln>
  </c:sp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260510813971735E-2"/>
          <c:y val="0.11748046087081888"/>
          <c:w val="0.5698836413415469"/>
          <c:h val="0.8741205903865773"/>
        </c:manualLayout>
      </c:layout>
      <c:pieChart>
        <c:varyColors val="1"/>
        <c:ser>
          <c:idx val="0"/>
          <c:order val="0"/>
          <c:tx>
            <c:strRef>
              <c:f>'6.Schedule'!$K$1</c:f>
              <c:strCache>
                <c:ptCount val="1"/>
              </c:strCache>
            </c:strRef>
          </c:tx>
          <c:explosion val="10"/>
          <c:dPt>
            <c:idx val="0"/>
            <c:bubble3D val="0"/>
            <c:explosion val="0"/>
            <c:spPr>
              <a:solidFill>
                <a:srgbClr val="0697C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1A6-4D27-A964-1785FFFCC003}"/>
              </c:ext>
            </c:extLst>
          </c:dPt>
          <c:dPt>
            <c:idx val="1"/>
            <c:bubble3D val="0"/>
            <c:spPr>
              <a:solidFill>
                <a:srgbClr val="F7964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1A6-4D27-A964-1785FFFCC00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A6-4D27-A964-1785FFFCC003}"/>
                </c:ext>
              </c:extLst>
            </c:dLbl>
            <c:dLbl>
              <c:idx val="1"/>
              <c:layout>
                <c:manualLayout>
                  <c:x val="0.51519266149398368"/>
                  <c:y val="7.913094196558763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t" anchorCtr="1">
                    <a:noAutofit/>
                  </a:bodyPr>
                  <a:lstStyle/>
                  <a:p>
                    <a:pPr>
                      <a:defRPr sz="8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800">
                        <a:solidFill>
                          <a:srgbClr val="F79646"/>
                        </a:solidFill>
                      </a:rPr>
                      <a:t>Saudi Nationals</a:t>
                    </a:r>
                  </a:p>
                  <a:p>
                    <a:pPr>
                      <a:defRPr sz="8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800">
                        <a:solidFill>
                          <a:srgbClr val="F79646"/>
                        </a:solidFill>
                      </a:rPr>
                      <a:t>30%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4527259430243049"/>
                      <c:h val="0.8467949839603382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B1A6-4D27-A964-1785FFFCC0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'6.Schedule'!$K$1:$K$2</c:f>
              <c:numCache>
                <c:formatCode>General</c:formatCode>
                <c:ptCount val="2"/>
              </c:numCache>
            </c:numRef>
          </c:cat>
          <c:val>
            <c:numRef>
              <c:f>'6.Schedule'!$L$1:$L$2</c:f>
              <c:numCache>
                <c:formatCode>General</c:formatCode>
                <c:ptCount val="2"/>
                <c:pt idx="0">
                  <c:v>70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A6-4D27-A964-1785FFFCC003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38822127370454E-2"/>
          <c:y val="4.1240721625877635E-2"/>
          <c:w val="0.84490734199664208"/>
          <c:h val="0.87371095600093263"/>
        </c:manualLayout>
      </c:layout>
      <c:lineChart>
        <c:grouping val="standard"/>
        <c:varyColors val="0"/>
        <c:ser>
          <c:idx val="0"/>
          <c:order val="3"/>
          <c:tx>
            <c:strRef>
              <c:f>'5b.EngTracker'!$B$7</c:f>
              <c:strCache>
                <c:ptCount val="1"/>
                <c:pt idx="0">
                  <c:v>مؤشر أداء الجدول الزمني = المكتسبة/الجدول الزمني (ساعات)</c:v>
                </c:pt>
              </c:strCache>
            </c:strRef>
          </c:tx>
          <c:spPr>
            <a:ln w="22225" cap="rnd">
              <a:solidFill>
                <a:schemeClr val="accent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4"/>
            <c:spPr>
              <a:solidFill>
                <a:schemeClr val="accent1">
                  <a:lumMod val="75000"/>
                  <a:alpha val="94000"/>
                </a:schemeClr>
              </a:solidFill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marker>
          <c:cat>
            <c:numRef>
              <c:f>'5b.EngTracker'!$C$19:$V$19</c:f>
              <c:numCache>
                <c:formatCode>mmm\-yy</c:formatCode>
                <c:ptCount val="20"/>
                <c:pt idx="0">
                  <c:v>42566</c:v>
                </c:pt>
                <c:pt idx="1">
                  <c:v>42596</c:v>
                </c:pt>
                <c:pt idx="2">
                  <c:v>42626</c:v>
                </c:pt>
                <c:pt idx="3">
                  <c:v>42656</c:v>
                </c:pt>
                <c:pt idx="4">
                  <c:v>42686</c:v>
                </c:pt>
                <c:pt idx="5">
                  <c:v>42716</c:v>
                </c:pt>
                <c:pt idx="6">
                  <c:v>42746</c:v>
                </c:pt>
                <c:pt idx="7">
                  <c:v>42776</c:v>
                </c:pt>
                <c:pt idx="8">
                  <c:v>42806</c:v>
                </c:pt>
                <c:pt idx="9">
                  <c:v>42836</c:v>
                </c:pt>
                <c:pt idx="10">
                  <c:v>42866</c:v>
                </c:pt>
                <c:pt idx="11">
                  <c:v>42896</c:v>
                </c:pt>
                <c:pt idx="12">
                  <c:v>42926</c:v>
                </c:pt>
                <c:pt idx="13">
                  <c:v>42956</c:v>
                </c:pt>
                <c:pt idx="14">
                  <c:v>42986</c:v>
                </c:pt>
                <c:pt idx="15">
                  <c:v>43016</c:v>
                </c:pt>
                <c:pt idx="16">
                  <c:v>43046</c:v>
                </c:pt>
                <c:pt idx="17">
                  <c:v>43076</c:v>
                </c:pt>
                <c:pt idx="18">
                  <c:v>43106</c:v>
                </c:pt>
                <c:pt idx="19">
                  <c:v>43136</c:v>
                </c:pt>
              </c:numCache>
            </c:numRef>
          </c:cat>
          <c:val>
            <c:numRef>
              <c:f>'5b.EngTracker'!$C$7:$V$7</c:f>
              <c:numCache>
                <c:formatCode>0.00</c:formatCode>
                <c:ptCount val="20"/>
                <c:pt idx="1">
                  <c:v>0.88888888888888895</c:v>
                </c:pt>
                <c:pt idx="2">
                  <c:v>0.9107142857142857</c:v>
                </c:pt>
                <c:pt idx="3">
                  <c:v>0.91666666666666663</c:v>
                </c:pt>
                <c:pt idx="4">
                  <c:v>0.9375</c:v>
                </c:pt>
                <c:pt idx="5">
                  <c:v>0.9</c:v>
                </c:pt>
                <c:pt idx="6">
                  <c:v>0.94444444444444442</c:v>
                </c:pt>
                <c:pt idx="7">
                  <c:v>1</c:v>
                </c:pt>
                <c:pt idx="8">
                  <c:v>1.1111111111111112</c:v>
                </c:pt>
                <c:pt idx="9">
                  <c:v>1.1111111111111112</c:v>
                </c:pt>
                <c:pt idx="10">
                  <c:v>1.125</c:v>
                </c:pt>
                <c:pt idx="11">
                  <c:v>1.1428571428571428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B1-4E87-905D-3EE424D473CC}"/>
            </c:ext>
          </c:extLst>
        </c:ser>
        <c:ser>
          <c:idx val="4"/>
          <c:order val="4"/>
          <c:tx>
            <c:strRef>
              <c:f>'5b.EngTracker'!$B$8</c:f>
              <c:strCache>
                <c:ptCount val="1"/>
                <c:pt idx="0">
                  <c:v>أداء ساعات العمل = المكتسبة / الفعلية المستغرقة (ساعات)</c:v>
                </c:pt>
              </c:strCache>
            </c:strRef>
          </c:tx>
          <c:spPr>
            <a:ln w="22225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diamond"/>
            <c:size val="4"/>
            <c:spPr>
              <a:solidFill>
                <a:srgbClr val="00B050"/>
              </a:solidFill>
              <a:ln w="6350" cap="flat" cmpd="sng" algn="ctr">
                <a:solidFill>
                  <a:srgbClr val="00B050"/>
                </a:solidFill>
                <a:round/>
              </a:ln>
              <a:effectLst/>
            </c:spPr>
          </c:marker>
          <c:cat>
            <c:numRef>
              <c:f>'5b.EngTracker'!$C$19:$V$19</c:f>
              <c:numCache>
                <c:formatCode>mmm\-yy</c:formatCode>
                <c:ptCount val="20"/>
                <c:pt idx="0">
                  <c:v>42566</c:v>
                </c:pt>
                <c:pt idx="1">
                  <c:v>42596</c:v>
                </c:pt>
                <c:pt idx="2">
                  <c:v>42626</c:v>
                </c:pt>
                <c:pt idx="3">
                  <c:v>42656</c:v>
                </c:pt>
                <c:pt idx="4">
                  <c:v>42686</c:v>
                </c:pt>
                <c:pt idx="5">
                  <c:v>42716</c:v>
                </c:pt>
                <c:pt idx="6">
                  <c:v>42746</c:v>
                </c:pt>
                <c:pt idx="7">
                  <c:v>42776</c:v>
                </c:pt>
                <c:pt idx="8">
                  <c:v>42806</c:v>
                </c:pt>
                <c:pt idx="9">
                  <c:v>42836</c:v>
                </c:pt>
                <c:pt idx="10">
                  <c:v>42866</c:v>
                </c:pt>
                <c:pt idx="11">
                  <c:v>42896</c:v>
                </c:pt>
                <c:pt idx="12">
                  <c:v>42926</c:v>
                </c:pt>
                <c:pt idx="13">
                  <c:v>42956</c:v>
                </c:pt>
                <c:pt idx="14">
                  <c:v>42986</c:v>
                </c:pt>
                <c:pt idx="15">
                  <c:v>43016</c:v>
                </c:pt>
                <c:pt idx="16">
                  <c:v>43046</c:v>
                </c:pt>
                <c:pt idx="17">
                  <c:v>43076</c:v>
                </c:pt>
                <c:pt idx="18">
                  <c:v>43106</c:v>
                </c:pt>
                <c:pt idx="19">
                  <c:v>43136</c:v>
                </c:pt>
              </c:numCache>
            </c:numRef>
          </c:cat>
          <c:val>
            <c:numRef>
              <c:f>'5b.EngTracker'!$C$8:$V$8</c:f>
              <c:numCache>
                <c:formatCode>0.00</c:formatCode>
                <c:ptCount val="20"/>
                <c:pt idx="1">
                  <c:v>0.8</c:v>
                </c:pt>
                <c:pt idx="2">
                  <c:v>0.85</c:v>
                </c:pt>
                <c:pt idx="3">
                  <c:v>0.7857142857142857</c:v>
                </c:pt>
                <c:pt idx="4">
                  <c:v>0.75</c:v>
                </c:pt>
                <c:pt idx="5">
                  <c:v>0.72</c:v>
                </c:pt>
                <c:pt idx="6">
                  <c:v>1.2142857142857142</c:v>
                </c:pt>
                <c:pt idx="7">
                  <c:v>1.125</c:v>
                </c:pt>
                <c:pt idx="8">
                  <c:v>1.0526315789473684</c:v>
                </c:pt>
                <c:pt idx="9">
                  <c:v>0.90909090909090906</c:v>
                </c:pt>
                <c:pt idx="10">
                  <c:v>1</c:v>
                </c:pt>
                <c:pt idx="11">
                  <c:v>0.88888888888888884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1-4E87-905D-3EE424D47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771776"/>
        <c:axId val="67371392"/>
      </c:lineChart>
      <c:lineChart>
        <c:grouping val="standard"/>
        <c:varyColors val="0"/>
        <c:ser>
          <c:idx val="1"/>
          <c:order val="0"/>
          <c:tx>
            <c:strRef>
              <c:f>'5b.EngTracker'!$B$15</c:f>
              <c:strCache>
                <c:ptCount val="1"/>
                <c:pt idx="0">
                  <c:v> النسبة المئوية لاكتمال المكتسبة  (تراكمي)
بناءً على ساعات الموازنة الإجمالية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round/>
              </a:ln>
              <a:effectLst/>
            </c:spPr>
          </c:marker>
          <c:cat>
            <c:numRef>
              <c:f>'5b.EngTracker'!$C$19:$V$19</c:f>
              <c:numCache>
                <c:formatCode>mmm\-yy</c:formatCode>
                <c:ptCount val="20"/>
                <c:pt idx="0">
                  <c:v>42566</c:v>
                </c:pt>
                <c:pt idx="1">
                  <c:v>42596</c:v>
                </c:pt>
                <c:pt idx="2">
                  <c:v>42626</c:v>
                </c:pt>
                <c:pt idx="3">
                  <c:v>42656</c:v>
                </c:pt>
                <c:pt idx="4">
                  <c:v>42686</c:v>
                </c:pt>
                <c:pt idx="5">
                  <c:v>42716</c:v>
                </c:pt>
                <c:pt idx="6">
                  <c:v>42746</c:v>
                </c:pt>
                <c:pt idx="7">
                  <c:v>42776</c:v>
                </c:pt>
                <c:pt idx="8">
                  <c:v>42806</c:v>
                </c:pt>
                <c:pt idx="9">
                  <c:v>42836</c:v>
                </c:pt>
                <c:pt idx="10">
                  <c:v>42866</c:v>
                </c:pt>
                <c:pt idx="11">
                  <c:v>42896</c:v>
                </c:pt>
                <c:pt idx="12">
                  <c:v>42926</c:v>
                </c:pt>
                <c:pt idx="13">
                  <c:v>42956</c:v>
                </c:pt>
                <c:pt idx="14">
                  <c:v>42986</c:v>
                </c:pt>
                <c:pt idx="15">
                  <c:v>43016</c:v>
                </c:pt>
                <c:pt idx="16">
                  <c:v>43046</c:v>
                </c:pt>
                <c:pt idx="17">
                  <c:v>43076</c:v>
                </c:pt>
                <c:pt idx="18">
                  <c:v>43106</c:v>
                </c:pt>
                <c:pt idx="19">
                  <c:v>43136</c:v>
                </c:pt>
              </c:numCache>
            </c:numRef>
          </c:cat>
          <c:val>
            <c:numRef>
              <c:f>'5b.EngTracker'!$C$15:$V$15</c:f>
              <c:numCache>
                <c:formatCode>General</c:formatCode>
                <c:ptCount val="20"/>
                <c:pt idx="0">
                  <c:v>0</c:v>
                </c:pt>
                <c:pt idx="1">
                  <c:v>1.6</c:v>
                </c:pt>
                <c:pt idx="2">
                  <c:v>4.1500000000000004</c:v>
                </c:pt>
                <c:pt idx="3">
                  <c:v>9.65</c:v>
                </c:pt>
                <c:pt idx="4">
                  <c:v>17.149999999999999</c:v>
                </c:pt>
                <c:pt idx="5">
                  <c:v>24.349999999999998</c:v>
                </c:pt>
                <c:pt idx="6">
                  <c:v>32.849999999999994</c:v>
                </c:pt>
                <c:pt idx="7">
                  <c:v>41.849999999999994</c:v>
                </c:pt>
                <c:pt idx="8">
                  <c:v>51.849999999999994</c:v>
                </c:pt>
                <c:pt idx="9">
                  <c:v>61.849999999999994</c:v>
                </c:pt>
                <c:pt idx="10">
                  <c:v>70.849999999999994</c:v>
                </c:pt>
                <c:pt idx="11">
                  <c:v>78.849999999999994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B1-4E87-905D-3EE424D473CC}"/>
            </c:ext>
          </c:extLst>
        </c:ser>
        <c:ser>
          <c:idx val="2"/>
          <c:order val="1"/>
          <c:tx>
            <c:strRef>
              <c:f>'5b.EngTracker'!$B$12</c:f>
              <c:strCache>
                <c:ptCount val="1"/>
                <c:pt idx="0">
                  <c:v> النسبة المئوية لاكتمال الساعات المستغرقة (تراكمي)
بناءً على ساعات الموازنة الإجمالية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00B050"/>
              </a:solidFill>
              <a:ln w="9525" cap="flat" cmpd="sng" algn="ctr">
                <a:solidFill>
                  <a:srgbClr val="00B050"/>
                </a:solidFill>
                <a:round/>
              </a:ln>
              <a:effectLst/>
            </c:spPr>
          </c:marker>
          <c:cat>
            <c:numRef>
              <c:f>'5b.EngTracker'!$C$19:$V$19</c:f>
              <c:numCache>
                <c:formatCode>mmm\-yy</c:formatCode>
                <c:ptCount val="20"/>
                <c:pt idx="0">
                  <c:v>42566</c:v>
                </c:pt>
                <c:pt idx="1">
                  <c:v>42596</c:v>
                </c:pt>
                <c:pt idx="2">
                  <c:v>42626</c:v>
                </c:pt>
                <c:pt idx="3">
                  <c:v>42656</c:v>
                </c:pt>
                <c:pt idx="4">
                  <c:v>42686</c:v>
                </c:pt>
                <c:pt idx="5">
                  <c:v>42716</c:v>
                </c:pt>
                <c:pt idx="6">
                  <c:v>42746</c:v>
                </c:pt>
                <c:pt idx="7">
                  <c:v>42776</c:v>
                </c:pt>
                <c:pt idx="8">
                  <c:v>42806</c:v>
                </c:pt>
                <c:pt idx="9">
                  <c:v>42836</c:v>
                </c:pt>
                <c:pt idx="10">
                  <c:v>42866</c:v>
                </c:pt>
                <c:pt idx="11">
                  <c:v>42896</c:v>
                </c:pt>
                <c:pt idx="12">
                  <c:v>42926</c:v>
                </c:pt>
                <c:pt idx="13">
                  <c:v>42956</c:v>
                </c:pt>
                <c:pt idx="14">
                  <c:v>42986</c:v>
                </c:pt>
                <c:pt idx="15">
                  <c:v>43016</c:v>
                </c:pt>
                <c:pt idx="16">
                  <c:v>43046</c:v>
                </c:pt>
                <c:pt idx="17">
                  <c:v>43076</c:v>
                </c:pt>
                <c:pt idx="18">
                  <c:v>43106</c:v>
                </c:pt>
                <c:pt idx="19">
                  <c:v>43136</c:v>
                </c:pt>
              </c:numCache>
            </c:numRef>
          </c:cat>
          <c:val>
            <c:numRef>
              <c:f>'5b.EngTracker'!$C$12:$V$12</c:f>
              <c:numCache>
                <c:formatCode>General</c:formatCode>
                <c:ptCount val="20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12</c:v>
                </c:pt>
                <c:pt idx="4">
                  <c:v>22</c:v>
                </c:pt>
                <c:pt idx="5">
                  <c:v>32</c:v>
                </c:pt>
                <c:pt idx="6">
                  <c:v>39</c:v>
                </c:pt>
                <c:pt idx="7">
                  <c:v>47</c:v>
                </c:pt>
                <c:pt idx="8">
                  <c:v>56.5</c:v>
                </c:pt>
                <c:pt idx="9">
                  <c:v>67.5</c:v>
                </c:pt>
                <c:pt idx="10">
                  <c:v>76.5</c:v>
                </c:pt>
                <c:pt idx="11">
                  <c:v>85.5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B1-4E87-905D-3EE424D473CC}"/>
            </c:ext>
          </c:extLst>
        </c:ser>
        <c:ser>
          <c:idx val="3"/>
          <c:order val="2"/>
          <c:tx>
            <c:strRef>
              <c:f>'5b.EngTracker'!$B$18</c:f>
              <c:strCache>
                <c:ptCount val="1"/>
                <c:pt idx="0">
                  <c:v> النسبة المئوية لاكتمال الجدول الزمني  (تراكمي)
بناءً على ساعات الموازنة الإجمالية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marker>
          <c:cat>
            <c:numRef>
              <c:f>'5b.EngTracker'!$C$19:$V$19</c:f>
              <c:numCache>
                <c:formatCode>mmm\-yy</c:formatCode>
                <c:ptCount val="20"/>
                <c:pt idx="0">
                  <c:v>42566</c:v>
                </c:pt>
                <c:pt idx="1">
                  <c:v>42596</c:v>
                </c:pt>
                <c:pt idx="2">
                  <c:v>42626</c:v>
                </c:pt>
                <c:pt idx="3">
                  <c:v>42656</c:v>
                </c:pt>
                <c:pt idx="4">
                  <c:v>42686</c:v>
                </c:pt>
                <c:pt idx="5">
                  <c:v>42716</c:v>
                </c:pt>
                <c:pt idx="6">
                  <c:v>42746</c:v>
                </c:pt>
                <c:pt idx="7">
                  <c:v>42776</c:v>
                </c:pt>
                <c:pt idx="8">
                  <c:v>42806</c:v>
                </c:pt>
                <c:pt idx="9">
                  <c:v>42836</c:v>
                </c:pt>
                <c:pt idx="10">
                  <c:v>42866</c:v>
                </c:pt>
                <c:pt idx="11">
                  <c:v>42896</c:v>
                </c:pt>
                <c:pt idx="12">
                  <c:v>42926</c:v>
                </c:pt>
                <c:pt idx="13">
                  <c:v>42956</c:v>
                </c:pt>
                <c:pt idx="14">
                  <c:v>42986</c:v>
                </c:pt>
                <c:pt idx="15">
                  <c:v>43016</c:v>
                </c:pt>
                <c:pt idx="16">
                  <c:v>43046</c:v>
                </c:pt>
                <c:pt idx="17">
                  <c:v>43076</c:v>
                </c:pt>
                <c:pt idx="18">
                  <c:v>43106</c:v>
                </c:pt>
                <c:pt idx="19">
                  <c:v>43136</c:v>
                </c:pt>
              </c:numCache>
            </c:numRef>
          </c:cat>
          <c:val>
            <c:numRef>
              <c:f>'5b.EngTracker'!$C$18:$V$18</c:f>
              <c:numCache>
                <c:formatCode>General</c:formatCode>
                <c:ptCount val="20"/>
                <c:pt idx="0">
                  <c:v>0</c:v>
                </c:pt>
                <c:pt idx="1">
                  <c:v>1.8</c:v>
                </c:pt>
                <c:pt idx="2">
                  <c:v>5</c:v>
                </c:pt>
                <c:pt idx="3">
                  <c:v>11</c:v>
                </c:pt>
                <c:pt idx="4">
                  <c:v>19</c:v>
                </c:pt>
                <c:pt idx="5">
                  <c:v>27</c:v>
                </c:pt>
                <c:pt idx="6">
                  <c:v>36</c:v>
                </c:pt>
                <c:pt idx="7">
                  <c:v>45</c:v>
                </c:pt>
                <c:pt idx="8">
                  <c:v>54</c:v>
                </c:pt>
                <c:pt idx="9">
                  <c:v>63</c:v>
                </c:pt>
                <c:pt idx="10">
                  <c:v>71</c:v>
                </c:pt>
                <c:pt idx="11">
                  <c:v>78</c:v>
                </c:pt>
                <c:pt idx="12">
                  <c:v>85</c:v>
                </c:pt>
                <c:pt idx="13">
                  <c:v>90</c:v>
                </c:pt>
                <c:pt idx="14">
                  <c:v>93</c:v>
                </c:pt>
                <c:pt idx="15">
                  <c:v>95</c:v>
                </c:pt>
                <c:pt idx="16">
                  <c:v>97</c:v>
                </c:pt>
                <c:pt idx="17">
                  <c:v>98</c:v>
                </c:pt>
                <c:pt idx="18">
                  <c:v>99</c:v>
                </c:pt>
                <c:pt idx="1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B1-4E87-905D-3EE424D47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379584"/>
        <c:axId val="67373312"/>
      </c:lineChart>
      <c:dateAx>
        <c:axId val="65771776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71392"/>
        <c:crosses val="autoZero"/>
        <c:auto val="1"/>
        <c:lblOffset val="100"/>
        <c:baseTimeUnit val="months"/>
      </c:dateAx>
      <c:valAx>
        <c:axId val="67371392"/>
        <c:scaling>
          <c:orientation val="minMax"/>
          <c:max val="1.4"/>
          <c:min val="0.6000000000000004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6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600">
                    <a:solidFill>
                      <a:sysClr val="windowText" lastClr="000000"/>
                    </a:solidFill>
                  </a:rPr>
                  <a:t>موشر</a:t>
                </a:r>
                <a:r>
                  <a:rPr lang="ar-SA" sz="600" baseline="0">
                    <a:solidFill>
                      <a:sysClr val="windowText" lastClr="000000"/>
                    </a:solidFill>
                  </a:rPr>
                  <a:t> اداء الجدول الزمني وساعات العمل </a:t>
                </a:r>
                <a:endParaRPr lang="en-US" sz="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1169249125249118E-2"/>
              <c:y val="0.2368357407765833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71776"/>
        <c:crosses val="autoZero"/>
        <c:crossBetween val="between"/>
      </c:valAx>
      <c:valAx>
        <c:axId val="67373312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6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600">
                    <a:solidFill>
                      <a:sysClr val="windowText" lastClr="000000"/>
                    </a:solidFill>
                  </a:rPr>
                  <a:t>النسبة</a:t>
                </a:r>
                <a:r>
                  <a:rPr lang="ar-SA" sz="600" baseline="0">
                    <a:solidFill>
                      <a:sysClr val="windowText" lastClr="000000"/>
                    </a:solidFill>
                  </a:rPr>
                  <a:t> المكتملة </a:t>
                </a:r>
                <a:endParaRPr lang="en-US" sz="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6672460064919508"/>
              <c:y val="0.34540020175056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79584"/>
        <c:crosses val="max"/>
        <c:crossBetween val="between"/>
      </c:valAx>
      <c:dateAx>
        <c:axId val="6737958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7373312"/>
        <c:crosses val="autoZero"/>
        <c:auto val="1"/>
        <c:lblOffset val="100"/>
        <c:baseTimeUnit val="months"/>
        <c:majorUnit val="1"/>
        <c:minorUnit val="1"/>
      </c:date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038007014760421"/>
          <c:y val="0.49227788297905722"/>
          <c:w val="0.30852870757917222"/>
          <c:h val="0.411544128622250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CC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38822127370454E-2"/>
          <c:y val="4.1240721625877635E-2"/>
          <c:w val="0.84490734199664208"/>
          <c:h val="0.87371095600093263"/>
        </c:manualLayout>
      </c:layout>
      <c:lineChart>
        <c:grouping val="standard"/>
        <c:varyColors val="0"/>
        <c:ser>
          <c:idx val="0"/>
          <c:order val="3"/>
          <c:tx>
            <c:strRef>
              <c:f>'5b.EngTracker'!$B$7</c:f>
              <c:strCache>
                <c:ptCount val="1"/>
                <c:pt idx="0">
                  <c:v>مؤشر أداء الجدول الزمني = المكتسبة/الجدول الزمني (ساعات)</c:v>
                </c:pt>
              </c:strCache>
            </c:strRef>
          </c:tx>
          <c:spPr>
            <a:ln w="22225" cap="rnd">
              <a:solidFill>
                <a:schemeClr val="accent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9"/>
            <c:spPr>
              <a:solidFill>
                <a:schemeClr val="accent1">
                  <a:lumMod val="75000"/>
                  <a:alpha val="94000"/>
                </a:schemeClr>
              </a:solidFill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marker>
          <c:cat>
            <c:numRef>
              <c:f>'5b.EngTracker'!$C$19:$V$19</c:f>
              <c:numCache>
                <c:formatCode>mmm\-yy</c:formatCode>
                <c:ptCount val="20"/>
                <c:pt idx="0">
                  <c:v>42566</c:v>
                </c:pt>
                <c:pt idx="1">
                  <c:v>42596</c:v>
                </c:pt>
                <c:pt idx="2">
                  <c:v>42626</c:v>
                </c:pt>
                <c:pt idx="3">
                  <c:v>42656</c:v>
                </c:pt>
                <c:pt idx="4">
                  <c:v>42686</c:v>
                </c:pt>
                <c:pt idx="5">
                  <c:v>42716</c:v>
                </c:pt>
                <c:pt idx="6">
                  <c:v>42746</c:v>
                </c:pt>
                <c:pt idx="7">
                  <c:v>42776</c:v>
                </c:pt>
                <c:pt idx="8">
                  <c:v>42806</c:v>
                </c:pt>
                <c:pt idx="9">
                  <c:v>42836</c:v>
                </c:pt>
                <c:pt idx="10">
                  <c:v>42866</c:v>
                </c:pt>
                <c:pt idx="11">
                  <c:v>42896</c:v>
                </c:pt>
                <c:pt idx="12">
                  <c:v>42926</c:v>
                </c:pt>
                <c:pt idx="13">
                  <c:v>42956</c:v>
                </c:pt>
                <c:pt idx="14">
                  <c:v>42986</c:v>
                </c:pt>
                <c:pt idx="15">
                  <c:v>43016</c:v>
                </c:pt>
                <c:pt idx="16">
                  <c:v>43046</c:v>
                </c:pt>
                <c:pt idx="17">
                  <c:v>43076</c:v>
                </c:pt>
                <c:pt idx="18">
                  <c:v>43106</c:v>
                </c:pt>
                <c:pt idx="19">
                  <c:v>43136</c:v>
                </c:pt>
              </c:numCache>
            </c:numRef>
          </c:cat>
          <c:val>
            <c:numRef>
              <c:f>'5b.EngTracker'!$C$7:$V$7</c:f>
              <c:numCache>
                <c:formatCode>0.00</c:formatCode>
                <c:ptCount val="20"/>
                <c:pt idx="1">
                  <c:v>0.88888888888888895</c:v>
                </c:pt>
                <c:pt idx="2">
                  <c:v>0.9107142857142857</c:v>
                </c:pt>
                <c:pt idx="3">
                  <c:v>0.91666666666666663</c:v>
                </c:pt>
                <c:pt idx="4">
                  <c:v>0.9375</c:v>
                </c:pt>
                <c:pt idx="5">
                  <c:v>0.9</c:v>
                </c:pt>
                <c:pt idx="6">
                  <c:v>0.94444444444444442</c:v>
                </c:pt>
                <c:pt idx="7">
                  <c:v>1</c:v>
                </c:pt>
                <c:pt idx="8">
                  <c:v>1.1111111111111112</c:v>
                </c:pt>
                <c:pt idx="9">
                  <c:v>1.1111111111111112</c:v>
                </c:pt>
                <c:pt idx="10">
                  <c:v>1.125</c:v>
                </c:pt>
                <c:pt idx="11">
                  <c:v>1.1428571428571428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CD-488D-AEEE-666475A84FCB}"/>
            </c:ext>
          </c:extLst>
        </c:ser>
        <c:ser>
          <c:idx val="4"/>
          <c:order val="4"/>
          <c:tx>
            <c:strRef>
              <c:f>'5b.EngTracker'!$B$8</c:f>
              <c:strCache>
                <c:ptCount val="1"/>
                <c:pt idx="0">
                  <c:v>أداء ساعات العمل = المكتسبة / الفعلية المستغرقة (ساعات)</c:v>
                </c:pt>
              </c:strCache>
            </c:strRef>
          </c:tx>
          <c:spPr>
            <a:ln w="22225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diamond"/>
            <c:size val="9"/>
            <c:spPr>
              <a:solidFill>
                <a:srgbClr val="00B050"/>
              </a:solidFill>
              <a:ln w="9525" cap="flat" cmpd="sng" algn="ctr">
                <a:solidFill>
                  <a:srgbClr val="00B050"/>
                </a:solidFill>
                <a:round/>
              </a:ln>
              <a:effectLst/>
            </c:spPr>
          </c:marker>
          <c:cat>
            <c:numRef>
              <c:f>'5b.EngTracker'!$C$19:$V$19</c:f>
              <c:numCache>
                <c:formatCode>mmm\-yy</c:formatCode>
                <c:ptCount val="20"/>
                <c:pt idx="0">
                  <c:v>42566</c:v>
                </c:pt>
                <c:pt idx="1">
                  <c:v>42596</c:v>
                </c:pt>
                <c:pt idx="2">
                  <c:v>42626</c:v>
                </c:pt>
                <c:pt idx="3">
                  <c:v>42656</c:v>
                </c:pt>
                <c:pt idx="4">
                  <c:v>42686</c:v>
                </c:pt>
                <c:pt idx="5">
                  <c:v>42716</c:v>
                </c:pt>
                <c:pt idx="6">
                  <c:v>42746</c:v>
                </c:pt>
                <c:pt idx="7">
                  <c:v>42776</c:v>
                </c:pt>
                <c:pt idx="8">
                  <c:v>42806</c:v>
                </c:pt>
                <c:pt idx="9">
                  <c:v>42836</c:v>
                </c:pt>
                <c:pt idx="10">
                  <c:v>42866</c:v>
                </c:pt>
                <c:pt idx="11">
                  <c:v>42896</c:v>
                </c:pt>
                <c:pt idx="12">
                  <c:v>42926</c:v>
                </c:pt>
                <c:pt idx="13">
                  <c:v>42956</c:v>
                </c:pt>
                <c:pt idx="14">
                  <c:v>42986</c:v>
                </c:pt>
                <c:pt idx="15">
                  <c:v>43016</c:v>
                </c:pt>
                <c:pt idx="16">
                  <c:v>43046</c:v>
                </c:pt>
                <c:pt idx="17">
                  <c:v>43076</c:v>
                </c:pt>
                <c:pt idx="18">
                  <c:v>43106</c:v>
                </c:pt>
                <c:pt idx="19">
                  <c:v>43136</c:v>
                </c:pt>
              </c:numCache>
            </c:numRef>
          </c:cat>
          <c:val>
            <c:numRef>
              <c:f>'5b.EngTracker'!$C$8:$V$8</c:f>
              <c:numCache>
                <c:formatCode>0.00</c:formatCode>
                <c:ptCount val="20"/>
                <c:pt idx="1">
                  <c:v>0.8</c:v>
                </c:pt>
                <c:pt idx="2">
                  <c:v>0.85</c:v>
                </c:pt>
                <c:pt idx="3">
                  <c:v>0.7857142857142857</c:v>
                </c:pt>
                <c:pt idx="4">
                  <c:v>0.75</c:v>
                </c:pt>
                <c:pt idx="5">
                  <c:v>0.72</c:v>
                </c:pt>
                <c:pt idx="6">
                  <c:v>1.2142857142857142</c:v>
                </c:pt>
                <c:pt idx="7">
                  <c:v>1.125</c:v>
                </c:pt>
                <c:pt idx="8">
                  <c:v>1.0526315789473684</c:v>
                </c:pt>
                <c:pt idx="9">
                  <c:v>0.90909090909090906</c:v>
                </c:pt>
                <c:pt idx="10">
                  <c:v>1</c:v>
                </c:pt>
                <c:pt idx="11">
                  <c:v>0.88888888888888884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CD-488D-AEEE-666475A84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41216"/>
        <c:axId val="105243392"/>
      </c:lineChart>
      <c:lineChart>
        <c:grouping val="standard"/>
        <c:varyColors val="0"/>
        <c:ser>
          <c:idx val="1"/>
          <c:order val="0"/>
          <c:tx>
            <c:strRef>
              <c:f>'5b.EngTracker'!$B$15</c:f>
              <c:strCache>
                <c:ptCount val="1"/>
                <c:pt idx="0">
                  <c:v> النسبة المئوية لاكتمال المكتسبة  (تراكمي)
بناءً على ساعات الموازنة الإجمالية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round/>
              </a:ln>
              <a:effectLst/>
            </c:spPr>
          </c:marker>
          <c:cat>
            <c:numRef>
              <c:f>'5b.EngTracker'!$C$19:$V$19</c:f>
              <c:numCache>
                <c:formatCode>mmm\-yy</c:formatCode>
                <c:ptCount val="20"/>
                <c:pt idx="0">
                  <c:v>42566</c:v>
                </c:pt>
                <c:pt idx="1">
                  <c:v>42596</c:v>
                </c:pt>
                <c:pt idx="2">
                  <c:v>42626</c:v>
                </c:pt>
                <c:pt idx="3">
                  <c:v>42656</c:v>
                </c:pt>
                <c:pt idx="4">
                  <c:v>42686</c:v>
                </c:pt>
                <c:pt idx="5">
                  <c:v>42716</c:v>
                </c:pt>
                <c:pt idx="6">
                  <c:v>42746</c:v>
                </c:pt>
                <c:pt idx="7">
                  <c:v>42776</c:v>
                </c:pt>
                <c:pt idx="8">
                  <c:v>42806</c:v>
                </c:pt>
                <c:pt idx="9">
                  <c:v>42836</c:v>
                </c:pt>
                <c:pt idx="10">
                  <c:v>42866</c:v>
                </c:pt>
                <c:pt idx="11">
                  <c:v>42896</c:v>
                </c:pt>
                <c:pt idx="12">
                  <c:v>42926</c:v>
                </c:pt>
                <c:pt idx="13">
                  <c:v>42956</c:v>
                </c:pt>
                <c:pt idx="14">
                  <c:v>42986</c:v>
                </c:pt>
                <c:pt idx="15">
                  <c:v>43016</c:v>
                </c:pt>
                <c:pt idx="16">
                  <c:v>43046</c:v>
                </c:pt>
                <c:pt idx="17">
                  <c:v>43076</c:v>
                </c:pt>
                <c:pt idx="18">
                  <c:v>43106</c:v>
                </c:pt>
                <c:pt idx="19">
                  <c:v>43136</c:v>
                </c:pt>
              </c:numCache>
            </c:numRef>
          </c:cat>
          <c:val>
            <c:numRef>
              <c:f>'5b.EngTracker'!$C$15:$V$15</c:f>
              <c:numCache>
                <c:formatCode>General</c:formatCode>
                <c:ptCount val="20"/>
                <c:pt idx="0">
                  <c:v>0</c:v>
                </c:pt>
                <c:pt idx="1">
                  <c:v>1.6</c:v>
                </c:pt>
                <c:pt idx="2">
                  <c:v>4.1500000000000004</c:v>
                </c:pt>
                <c:pt idx="3">
                  <c:v>9.65</c:v>
                </c:pt>
                <c:pt idx="4">
                  <c:v>17.149999999999999</c:v>
                </c:pt>
                <c:pt idx="5">
                  <c:v>24.349999999999998</c:v>
                </c:pt>
                <c:pt idx="6">
                  <c:v>32.849999999999994</c:v>
                </c:pt>
                <c:pt idx="7">
                  <c:v>41.849999999999994</c:v>
                </c:pt>
                <c:pt idx="8">
                  <c:v>51.849999999999994</c:v>
                </c:pt>
                <c:pt idx="9">
                  <c:v>61.849999999999994</c:v>
                </c:pt>
                <c:pt idx="10">
                  <c:v>70.849999999999994</c:v>
                </c:pt>
                <c:pt idx="11">
                  <c:v>78.849999999999994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CD-488D-AEEE-666475A84FCB}"/>
            </c:ext>
          </c:extLst>
        </c:ser>
        <c:ser>
          <c:idx val="2"/>
          <c:order val="1"/>
          <c:tx>
            <c:strRef>
              <c:f>'5b.EngTracker'!$B$12</c:f>
              <c:strCache>
                <c:ptCount val="1"/>
                <c:pt idx="0">
                  <c:v> النسبة المئوية لاكتمال الساعات المستغرقة (تراكمي)
بناءً على ساعات الموازنة الإجمالية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 cap="flat" cmpd="sng" algn="ctr">
                <a:solidFill>
                  <a:srgbClr val="00B050"/>
                </a:solidFill>
                <a:round/>
              </a:ln>
              <a:effectLst/>
            </c:spPr>
          </c:marker>
          <c:cat>
            <c:numRef>
              <c:f>'5b.EngTracker'!$C$19:$V$19</c:f>
              <c:numCache>
                <c:formatCode>mmm\-yy</c:formatCode>
                <c:ptCount val="20"/>
                <c:pt idx="0">
                  <c:v>42566</c:v>
                </c:pt>
                <c:pt idx="1">
                  <c:v>42596</c:v>
                </c:pt>
                <c:pt idx="2">
                  <c:v>42626</c:v>
                </c:pt>
                <c:pt idx="3">
                  <c:v>42656</c:v>
                </c:pt>
                <c:pt idx="4">
                  <c:v>42686</c:v>
                </c:pt>
                <c:pt idx="5">
                  <c:v>42716</c:v>
                </c:pt>
                <c:pt idx="6">
                  <c:v>42746</c:v>
                </c:pt>
                <c:pt idx="7">
                  <c:v>42776</c:v>
                </c:pt>
                <c:pt idx="8">
                  <c:v>42806</c:v>
                </c:pt>
                <c:pt idx="9">
                  <c:v>42836</c:v>
                </c:pt>
                <c:pt idx="10">
                  <c:v>42866</c:v>
                </c:pt>
                <c:pt idx="11">
                  <c:v>42896</c:v>
                </c:pt>
                <c:pt idx="12">
                  <c:v>42926</c:v>
                </c:pt>
                <c:pt idx="13">
                  <c:v>42956</c:v>
                </c:pt>
                <c:pt idx="14">
                  <c:v>42986</c:v>
                </c:pt>
                <c:pt idx="15">
                  <c:v>43016</c:v>
                </c:pt>
                <c:pt idx="16">
                  <c:v>43046</c:v>
                </c:pt>
                <c:pt idx="17">
                  <c:v>43076</c:v>
                </c:pt>
                <c:pt idx="18">
                  <c:v>43106</c:v>
                </c:pt>
                <c:pt idx="19">
                  <c:v>43136</c:v>
                </c:pt>
              </c:numCache>
            </c:numRef>
          </c:cat>
          <c:val>
            <c:numRef>
              <c:f>'5b.EngTracker'!$C$12:$V$12</c:f>
              <c:numCache>
                <c:formatCode>General</c:formatCode>
                <c:ptCount val="20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12</c:v>
                </c:pt>
                <c:pt idx="4">
                  <c:v>22</c:v>
                </c:pt>
                <c:pt idx="5">
                  <c:v>32</c:v>
                </c:pt>
                <c:pt idx="6">
                  <c:v>39</c:v>
                </c:pt>
                <c:pt idx="7">
                  <c:v>47</c:v>
                </c:pt>
                <c:pt idx="8">
                  <c:v>56.5</c:v>
                </c:pt>
                <c:pt idx="9">
                  <c:v>67.5</c:v>
                </c:pt>
                <c:pt idx="10">
                  <c:v>76.5</c:v>
                </c:pt>
                <c:pt idx="11">
                  <c:v>85.5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CD-488D-AEEE-666475A84FCB}"/>
            </c:ext>
          </c:extLst>
        </c:ser>
        <c:ser>
          <c:idx val="3"/>
          <c:order val="2"/>
          <c:tx>
            <c:strRef>
              <c:f>'5b.EngTracker'!$B$18</c:f>
              <c:strCache>
                <c:ptCount val="1"/>
                <c:pt idx="0">
                  <c:v> النسبة المئوية لاكتمال الجدول الزمني  (تراكمي)
بناءً على ساعات الموازنة الإجمالية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marker>
          <c:cat>
            <c:numRef>
              <c:f>'5b.EngTracker'!$C$19:$V$19</c:f>
              <c:numCache>
                <c:formatCode>mmm\-yy</c:formatCode>
                <c:ptCount val="20"/>
                <c:pt idx="0">
                  <c:v>42566</c:v>
                </c:pt>
                <c:pt idx="1">
                  <c:v>42596</c:v>
                </c:pt>
                <c:pt idx="2">
                  <c:v>42626</c:v>
                </c:pt>
                <c:pt idx="3">
                  <c:v>42656</c:v>
                </c:pt>
                <c:pt idx="4">
                  <c:v>42686</c:v>
                </c:pt>
                <c:pt idx="5">
                  <c:v>42716</c:v>
                </c:pt>
                <c:pt idx="6">
                  <c:v>42746</c:v>
                </c:pt>
                <c:pt idx="7">
                  <c:v>42776</c:v>
                </c:pt>
                <c:pt idx="8">
                  <c:v>42806</c:v>
                </c:pt>
                <c:pt idx="9">
                  <c:v>42836</c:v>
                </c:pt>
                <c:pt idx="10">
                  <c:v>42866</c:v>
                </c:pt>
                <c:pt idx="11">
                  <c:v>42896</c:v>
                </c:pt>
                <c:pt idx="12">
                  <c:v>42926</c:v>
                </c:pt>
                <c:pt idx="13">
                  <c:v>42956</c:v>
                </c:pt>
                <c:pt idx="14">
                  <c:v>42986</c:v>
                </c:pt>
                <c:pt idx="15">
                  <c:v>43016</c:v>
                </c:pt>
                <c:pt idx="16">
                  <c:v>43046</c:v>
                </c:pt>
                <c:pt idx="17">
                  <c:v>43076</c:v>
                </c:pt>
                <c:pt idx="18">
                  <c:v>43106</c:v>
                </c:pt>
                <c:pt idx="19">
                  <c:v>43136</c:v>
                </c:pt>
              </c:numCache>
            </c:numRef>
          </c:cat>
          <c:val>
            <c:numRef>
              <c:f>'5b.EngTracker'!$C$18:$V$18</c:f>
              <c:numCache>
                <c:formatCode>General</c:formatCode>
                <c:ptCount val="20"/>
                <c:pt idx="0">
                  <c:v>0</c:v>
                </c:pt>
                <c:pt idx="1">
                  <c:v>1.8</c:v>
                </c:pt>
                <c:pt idx="2">
                  <c:v>5</c:v>
                </c:pt>
                <c:pt idx="3">
                  <c:v>11</c:v>
                </c:pt>
                <c:pt idx="4">
                  <c:v>19</c:v>
                </c:pt>
                <c:pt idx="5">
                  <c:v>27</c:v>
                </c:pt>
                <c:pt idx="6">
                  <c:v>36</c:v>
                </c:pt>
                <c:pt idx="7">
                  <c:v>45</c:v>
                </c:pt>
                <c:pt idx="8">
                  <c:v>54</c:v>
                </c:pt>
                <c:pt idx="9">
                  <c:v>63</c:v>
                </c:pt>
                <c:pt idx="10">
                  <c:v>71</c:v>
                </c:pt>
                <c:pt idx="11">
                  <c:v>78</c:v>
                </c:pt>
                <c:pt idx="12">
                  <c:v>85</c:v>
                </c:pt>
                <c:pt idx="13">
                  <c:v>90</c:v>
                </c:pt>
                <c:pt idx="14">
                  <c:v>93</c:v>
                </c:pt>
                <c:pt idx="15">
                  <c:v>95</c:v>
                </c:pt>
                <c:pt idx="16">
                  <c:v>97</c:v>
                </c:pt>
                <c:pt idx="17">
                  <c:v>98</c:v>
                </c:pt>
                <c:pt idx="18">
                  <c:v>99</c:v>
                </c:pt>
                <c:pt idx="1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CD-488D-AEEE-666475A84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55680"/>
        <c:axId val="105245312"/>
      </c:lineChart>
      <c:dateAx>
        <c:axId val="105241216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243392"/>
        <c:crosses val="autoZero"/>
        <c:auto val="1"/>
        <c:lblOffset val="100"/>
        <c:baseTimeUnit val="months"/>
      </c:dateAx>
      <c:valAx>
        <c:axId val="105243392"/>
        <c:scaling>
          <c:orientation val="minMax"/>
          <c:max val="1.4"/>
          <c:min val="0.6000000000000004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1400">
                    <a:solidFill>
                      <a:sysClr val="windowText" lastClr="000000"/>
                    </a:solidFill>
                  </a:rPr>
                  <a:t>مؤشر</a:t>
                </a:r>
                <a:r>
                  <a:rPr lang="ar-SA" sz="1400" baseline="0">
                    <a:solidFill>
                      <a:sysClr val="windowText" lastClr="000000"/>
                    </a:solidFill>
                  </a:rPr>
                  <a:t> اداء الجدول الزمني &amp; ساعات العمل </a:t>
                </a:r>
                <a:endParaRPr lang="en-US" sz="14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1169249125249118E-2"/>
              <c:y val="0.2368357407765833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241216"/>
        <c:crosses val="autoZero"/>
        <c:crossBetween val="between"/>
      </c:valAx>
      <c:valAx>
        <c:axId val="105245312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EG" sz="1400">
                    <a:solidFill>
                      <a:sysClr val="windowText" lastClr="000000"/>
                    </a:solidFill>
                  </a:rPr>
                  <a:t>النسبة المئوية للإكمال</a:t>
                </a:r>
                <a:endParaRPr lang="en-US" sz="14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6672460064919508"/>
              <c:y val="0.34540020175056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255680"/>
        <c:crosses val="max"/>
        <c:crossBetween val="between"/>
      </c:valAx>
      <c:dateAx>
        <c:axId val="10525568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05245312"/>
        <c:crosses val="autoZero"/>
        <c:auto val="1"/>
        <c:lblOffset val="100"/>
        <c:baseTimeUnit val="months"/>
        <c:majorUnit val="1"/>
        <c:minorUnit val="1"/>
      </c:date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5694697416230441"/>
          <c:y val="0.50416253881856699"/>
          <c:w val="0.2718497081509556"/>
          <c:h val="0.389655540270017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CC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emf"/><Relationship Id="rId5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13" Type="http://schemas.openxmlformats.org/officeDocument/2006/relationships/image" Target="../media/image17.emf"/><Relationship Id="rId18" Type="http://schemas.openxmlformats.org/officeDocument/2006/relationships/image" Target="../media/image22.emf"/><Relationship Id="rId3" Type="http://schemas.openxmlformats.org/officeDocument/2006/relationships/chart" Target="../charts/chart6.xml"/><Relationship Id="rId21" Type="http://schemas.openxmlformats.org/officeDocument/2006/relationships/image" Target="../media/image25.emf"/><Relationship Id="rId7" Type="http://schemas.openxmlformats.org/officeDocument/2006/relationships/image" Target="../media/image11.emf"/><Relationship Id="rId12" Type="http://schemas.openxmlformats.org/officeDocument/2006/relationships/image" Target="../media/image16.emf"/><Relationship Id="rId17" Type="http://schemas.openxmlformats.org/officeDocument/2006/relationships/image" Target="../media/image21.emf"/><Relationship Id="rId2" Type="http://schemas.openxmlformats.org/officeDocument/2006/relationships/chart" Target="../charts/chart5.xml"/><Relationship Id="rId16" Type="http://schemas.openxmlformats.org/officeDocument/2006/relationships/image" Target="../media/image20.emf"/><Relationship Id="rId20" Type="http://schemas.openxmlformats.org/officeDocument/2006/relationships/image" Target="../media/image24.emf"/><Relationship Id="rId1" Type="http://schemas.openxmlformats.org/officeDocument/2006/relationships/chart" Target="../charts/chart4.xml"/><Relationship Id="rId6" Type="http://schemas.openxmlformats.org/officeDocument/2006/relationships/image" Target="../media/image10.emf"/><Relationship Id="rId11" Type="http://schemas.openxmlformats.org/officeDocument/2006/relationships/image" Target="../media/image15.emf"/><Relationship Id="rId5" Type="http://schemas.openxmlformats.org/officeDocument/2006/relationships/image" Target="../media/image9.emf"/><Relationship Id="rId15" Type="http://schemas.openxmlformats.org/officeDocument/2006/relationships/image" Target="../media/image19.emf"/><Relationship Id="rId10" Type="http://schemas.openxmlformats.org/officeDocument/2006/relationships/image" Target="../media/image14.emf"/><Relationship Id="rId19" Type="http://schemas.openxmlformats.org/officeDocument/2006/relationships/image" Target="../media/image23.emf"/><Relationship Id="rId4" Type="http://schemas.openxmlformats.org/officeDocument/2006/relationships/image" Target="../media/image8.emf"/><Relationship Id="rId9" Type="http://schemas.openxmlformats.org/officeDocument/2006/relationships/image" Target="../media/image13.emf"/><Relationship Id="rId14" Type="http://schemas.openxmlformats.org/officeDocument/2006/relationships/image" Target="../media/image18.emf"/><Relationship Id="rId22" Type="http://schemas.openxmlformats.org/officeDocument/2006/relationships/image" Target="../media/image2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34.emf"/><Relationship Id="rId13" Type="http://schemas.openxmlformats.org/officeDocument/2006/relationships/image" Target="../media/image39.emf"/><Relationship Id="rId18" Type="http://schemas.openxmlformats.org/officeDocument/2006/relationships/image" Target="../media/image44.emf"/><Relationship Id="rId3" Type="http://schemas.openxmlformats.org/officeDocument/2006/relationships/image" Target="../media/image29.emf"/><Relationship Id="rId7" Type="http://schemas.openxmlformats.org/officeDocument/2006/relationships/image" Target="../media/image33.emf"/><Relationship Id="rId12" Type="http://schemas.openxmlformats.org/officeDocument/2006/relationships/image" Target="../media/image38.emf"/><Relationship Id="rId17" Type="http://schemas.openxmlformats.org/officeDocument/2006/relationships/image" Target="../media/image43.emf"/><Relationship Id="rId2" Type="http://schemas.openxmlformats.org/officeDocument/2006/relationships/image" Target="../media/image28.emf"/><Relationship Id="rId16" Type="http://schemas.openxmlformats.org/officeDocument/2006/relationships/image" Target="../media/image42.emf"/><Relationship Id="rId1" Type="http://schemas.openxmlformats.org/officeDocument/2006/relationships/image" Target="../media/image27.emf"/><Relationship Id="rId6" Type="http://schemas.openxmlformats.org/officeDocument/2006/relationships/image" Target="../media/image32.emf"/><Relationship Id="rId11" Type="http://schemas.openxmlformats.org/officeDocument/2006/relationships/image" Target="../media/image37.emf"/><Relationship Id="rId5" Type="http://schemas.openxmlformats.org/officeDocument/2006/relationships/image" Target="../media/image31.emf"/><Relationship Id="rId15" Type="http://schemas.openxmlformats.org/officeDocument/2006/relationships/image" Target="../media/image41.emf"/><Relationship Id="rId10" Type="http://schemas.openxmlformats.org/officeDocument/2006/relationships/image" Target="../media/image36.emf"/><Relationship Id="rId4" Type="http://schemas.openxmlformats.org/officeDocument/2006/relationships/image" Target="../media/image30.emf"/><Relationship Id="rId9" Type="http://schemas.openxmlformats.org/officeDocument/2006/relationships/image" Target="../media/image35.emf"/><Relationship Id="rId14" Type="http://schemas.openxmlformats.org/officeDocument/2006/relationships/image" Target="../media/image4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104774</xdr:colOff>
      <xdr:row>1</xdr:row>
      <xdr:rowOff>113000</xdr:rowOff>
    </xdr:from>
    <xdr:to>
      <xdr:col>8</xdr:col>
      <xdr:colOff>415636</xdr:colOff>
      <xdr:row>20</xdr:row>
      <xdr:rowOff>103908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68407</xdr:colOff>
      <xdr:row>65</xdr:row>
      <xdr:rowOff>173616</xdr:rowOff>
    </xdr:from>
    <xdr:to>
      <xdr:col>15</xdr:col>
      <xdr:colOff>259771</xdr:colOff>
      <xdr:row>86</xdr:row>
      <xdr:rowOff>34638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348096</xdr:colOff>
      <xdr:row>66</xdr:row>
      <xdr:rowOff>3465</xdr:rowOff>
    </xdr:from>
    <xdr:to>
      <xdr:col>29</xdr:col>
      <xdr:colOff>536863</xdr:colOff>
      <xdr:row>86</xdr:row>
      <xdr:rowOff>17319</xdr:rowOff>
    </xdr:to>
    <xdr:graphicFrame macro="">
      <xdr:nvGraphicFramePr>
        <xdr:cNvPr id="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</xdr:row>
          <xdr:rowOff>123825</xdr:rowOff>
        </xdr:from>
        <xdr:to>
          <xdr:col>18</xdr:col>
          <xdr:colOff>485775</xdr:colOff>
          <xdr:row>20</xdr:row>
          <xdr:rowOff>76200</xdr:rowOff>
        </xdr:to>
        <xdr:pic>
          <xdr:nvPicPr>
            <xdr:cNvPr id="150483" name="Picture 2"/>
            <xdr:cNvPicPr>
              <a:picLocks noChangeAspect="1" noChangeArrowheads="1"/>
              <a:extLst>
                <a:ext uri="{84589F7E-364E-4C9E-8A38-B11213B215E9}">
                  <a14:cameraTool cellRange="#REF!" spid="_x0000_s150516"/>
                </a:ext>
              </a:extLst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24475" y="428625"/>
              <a:ext cx="5772150" cy="35718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24</xdr:row>
          <xdr:rowOff>57150</xdr:rowOff>
        </xdr:from>
        <xdr:to>
          <xdr:col>42</xdr:col>
          <xdr:colOff>123825</xdr:colOff>
          <xdr:row>60</xdr:row>
          <xdr:rowOff>142875</xdr:rowOff>
        </xdr:to>
        <xdr:pic>
          <xdr:nvPicPr>
            <xdr:cNvPr id="150484" name="Picture 6"/>
            <xdr:cNvPicPr>
              <a:picLocks noChangeAspect="1" noChangeArrowheads="1"/>
              <a:extLst>
                <a:ext uri="{84589F7E-364E-4C9E-8A38-B11213B215E9}">
                  <a14:cameraTool cellRange="'7.Cost'!$B$2:$E$7" spid="_x0000_s150517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8343900" y="4857750"/>
              <a:ext cx="16297275" cy="7058025"/>
            </a:xfrm>
            <a:prstGeom prst="rect">
              <a:avLst/>
            </a:prstGeom>
            <a:noFill/>
            <a:ln w="9525">
              <a:solidFill>
                <a:srgbClr val="4F81BD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22</xdr:row>
          <xdr:rowOff>142875</xdr:rowOff>
        </xdr:from>
        <xdr:to>
          <xdr:col>14</xdr:col>
          <xdr:colOff>104775</xdr:colOff>
          <xdr:row>63</xdr:row>
          <xdr:rowOff>76200</xdr:rowOff>
        </xdr:to>
        <xdr:pic>
          <xdr:nvPicPr>
            <xdr:cNvPr id="150485" name="Picture 9"/>
            <xdr:cNvPicPr>
              <a:picLocks noChangeAspect="1" noChangeArrowheads="1"/>
              <a:extLst>
                <a:ext uri="{84589F7E-364E-4C9E-8A38-B11213B215E9}">
                  <a14:cameraTool cellRange="#REF!" spid="_x0000_s150518"/>
                </a:ext>
              </a:extLst>
            </xdr:cNvPicPr>
          </xdr:nvPicPr>
          <xdr:blipFill>
            <a:blip xmlns:r="http://schemas.openxmlformats.org/officeDocument/2006/relationships" r:embed="rId6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3850" y="4562475"/>
              <a:ext cx="7953375" cy="78581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0.72974</cdr:x>
      <cdr:y>0.70018</cdr:y>
    </cdr:from>
    <cdr:to>
      <cdr:x>0.7608</cdr:x>
      <cdr:y>0.73898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2724703" y="1890713"/>
          <a:ext cx="115957" cy="1047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/>
        </a:solidFill>
        <a:ln xmlns:a="http://schemas.openxmlformats.org/drawingml/2006/main">
          <a:solidFill>
            <a:schemeClr val="accent5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0.7274</cdr:x>
      <cdr:y>0.89359</cdr:y>
    </cdr:from>
    <cdr:to>
      <cdr:x>0.75845</cdr:x>
      <cdr:y>0.93239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2715959" y="2413000"/>
          <a:ext cx="115957" cy="1047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lumMod val="60000"/>
            <a:lumOff val="40000"/>
          </a:schemeClr>
        </a:solidFill>
        <a:ln xmlns:a="http://schemas.openxmlformats.org/drawingml/2006/main">
          <a:solidFill>
            <a:schemeClr val="accent4">
              <a:lumMod val="60000"/>
              <a:lumOff val="4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0.72533</cdr:x>
      <cdr:y>0.79483</cdr:y>
    </cdr:from>
    <cdr:to>
      <cdr:x>0.75638</cdr:x>
      <cdr:y>0.83363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2708229" y="2146300"/>
          <a:ext cx="115957" cy="1047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>
          <a:solidFill>
            <a:schemeClr val="accent6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0.75572</cdr:x>
      <cdr:y>0.66656</cdr:y>
    </cdr:from>
    <cdr:to>
      <cdr:x>0.94347</cdr:x>
      <cdr:y>0.76302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485255" y="2152594"/>
          <a:ext cx="865878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/>
            <a:t>Section</a:t>
          </a:r>
          <a:r>
            <a:rPr lang="en-US" sz="1400" b="1" baseline="0"/>
            <a:t> 1</a:t>
          </a:r>
          <a:endParaRPr lang="en-US" sz="1400" b="1"/>
        </a:p>
      </cdr:txBody>
    </cdr:sp>
  </cdr:relSizeAnchor>
  <cdr:relSizeAnchor xmlns:cdr="http://schemas.openxmlformats.org/drawingml/2006/chartDrawing">
    <cdr:from>
      <cdr:x>0.75827</cdr:x>
      <cdr:y>0.76533</cdr:y>
    </cdr:from>
    <cdr:to>
      <cdr:x>0.94602</cdr:x>
      <cdr:y>0.86178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3497020" y="2471548"/>
          <a:ext cx="865878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/>
            <a:t>Section</a:t>
          </a:r>
          <a:r>
            <a:rPr lang="en-US" sz="1400" b="1" baseline="0"/>
            <a:t> 2</a:t>
          </a:r>
          <a:endParaRPr lang="en-US" sz="1400" b="1"/>
        </a:p>
      </cdr:txBody>
    </cdr:sp>
  </cdr:relSizeAnchor>
  <cdr:relSizeAnchor xmlns:cdr="http://schemas.openxmlformats.org/drawingml/2006/chartDrawing">
    <cdr:from>
      <cdr:x>0.76082</cdr:x>
      <cdr:y>0.86762</cdr:y>
    </cdr:from>
    <cdr:to>
      <cdr:x>0.94857</cdr:x>
      <cdr:y>0.96407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3508785" y="2801893"/>
          <a:ext cx="865878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/>
            <a:t>Section</a:t>
          </a:r>
          <a:r>
            <a:rPr lang="en-US" sz="1400" b="1" baseline="0"/>
            <a:t> 3</a:t>
          </a:r>
          <a:endParaRPr lang="en-US" sz="14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22412</xdr:colOff>
      <xdr:row>83</xdr:row>
      <xdr:rowOff>39220</xdr:rowOff>
    </xdr:from>
    <xdr:to>
      <xdr:col>56</xdr:col>
      <xdr:colOff>100852</xdr:colOff>
      <xdr:row>102</xdr:row>
      <xdr:rowOff>112060</xdr:rowOff>
    </xdr:to>
    <xdr:graphicFrame macro="">
      <xdr:nvGraphicFramePr>
        <xdr:cNvPr id="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17859</xdr:colOff>
      <xdr:row>5</xdr:row>
      <xdr:rowOff>23813</xdr:rowOff>
    </xdr:from>
    <xdr:to>
      <xdr:col>56</xdr:col>
      <xdr:colOff>83344</xdr:colOff>
      <xdr:row>20</xdr:row>
      <xdr:rowOff>173691</xdr:rowOff>
    </xdr:to>
    <xdr:sp macro="" textlink="">
      <xdr:nvSpPr>
        <xdr:cNvPr id="7" name="TextBox 6"/>
        <xdr:cNvSpPr txBox="1"/>
      </xdr:nvSpPr>
      <xdr:spPr>
        <a:xfrm>
          <a:off x="3155506" y="1189225"/>
          <a:ext cx="3203132" cy="3007378"/>
        </a:xfrm>
        <a:prstGeom prst="rect">
          <a:avLst/>
        </a:prstGeom>
        <a:solidFill>
          <a:schemeClr val="lt1"/>
        </a:solidFill>
        <a:ln w="63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1" eaLnBrk="1" fontAlgn="auto" latinLnBrk="0" hangingPunct="1"/>
          <a:r>
            <a:rPr lang="ar-EG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الانجازات الرئيسية:</a:t>
          </a:r>
          <a:endParaRPr lang="ar-EG" sz="900"/>
        </a:p>
        <a:p>
          <a:pPr rtl="1"/>
          <a:endParaRPr lang="en-US" sz="1100" b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1"/>
          <a:r>
            <a:rPr lang="en-US" sz="1100" b="0">
              <a:solidFill>
                <a:schemeClr val="dk1"/>
              </a:solidFill>
              <a:latin typeface="+mn-lt"/>
              <a:ea typeface="+mn-ea"/>
              <a:cs typeface="+mn-cs"/>
            </a:rPr>
            <a:t>XYZ</a:t>
          </a:r>
          <a:endParaRPr lang="ar-EG" sz="900"/>
        </a:p>
        <a:p>
          <a:pPr rtl="1"/>
          <a:endParaRPr lang="en-US" sz="1100" b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1"/>
          <a:r>
            <a:rPr lang="ar-EG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المسائل الحرجة:</a:t>
          </a:r>
          <a:endParaRPr lang="en-US" sz="1100" b="1" u="sng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1"/>
          <a:endParaRPr lang="en-US" sz="1100" b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1"/>
          <a:r>
            <a:rPr lang="en-US" sz="1100" b="0">
              <a:solidFill>
                <a:schemeClr val="dk1"/>
              </a:solidFill>
              <a:latin typeface="+mn-lt"/>
              <a:ea typeface="+mn-ea"/>
              <a:cs typeface="+mn-cs"/>
            </a:rPr>
            <a:t>XYZ</a:t>
          </a:r>
          <a:endParaRPr lang="ar-EG" sz="900"/>
        </a:p>
        <a:p>
          <a:pPr rtl="1"/>
          <a:endParaRPr lang="en-US" sz="1100" b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1" eaLnBrk="1" fontAlgn="auto" latinLnBrk="0" hangingPunct="1"/>
          <a:r>
            <a:rPr lang="ar-EG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المخاطر والفرص: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1"/>
          <a:endParaRPr lang="en-US" sz="1100" b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1" eaLnBrk="1" fontAlgn="auto" latinLnBrk="0" hangingPunct="1"/>
          <a:r>
            <a:rPr lang="en-US" sz="1100" b="0">
              <a:solidFill>
                <a:schemeClr val="dk1"/>
              </a:solidFill>
              <a:latin typeface="+mn-lt"/>
              <a:ea typeface="+mn-ea"/>
              <a:cs typeface="+mn-cs"/>
            </a:rPr>
            <a:t>XYZ</a:t>
          </a:r>
          <a:endParaRPr lang="ar-EG" sz="900"/>
        </a:p>
        <a:p>
          <a:pPr rtl="1"/>
          <a:endParaRPr lang="en-US" sz="1100" b="1" u="sng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r" rtl="1"/>
          <a:endParaRPr lang="en-US" sz="1200" b="1" u="sng" baseline="0"/>
        </a:p>
        <a:p>
          <a:endParaRPr lang="en-US" sz="1200" b="1" u="sng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u="none" baseline="0"/>
        </a:p>
      </xdr:txBody>
    </xdr:sp>
    <xdr:clientData/>
  </xdr:twoCellAnchor>
  <xdr:twoCellAnchor>
    <xdr:from>
      <xdr:col>5</xdr:col>
      <xdr:colOff>37468</xdr:colOff>
      <xdr:row>84</xdr:row>
      <xdr:rowOff>93852</xdr:rowOff>
    </xdr:from>
    <xdr:to>
      <xdr:col>20</xdr:col>
      <xdr:colOff>89997</xdr:colOff>
      <xdr:row>88</xdr:row>
      <xdr:rowOff>189102</xdr:rowOff>
    </xdr:to>
    <xdr:graphicFrame macro="">
      <xdr:nvGraphicFramePr>
        <xdr:cNvPr id="2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17861</xdr:colOff>
      <xdr:row>38</xdr:row>
      <xdr:rowOff>159682</xdr:rowOff>
    </xdr:from>
    <xdr:to>
      <xdr:col>56</xdr:col>
      <xdr:colOff>84044</xdr:colOff>
      <xdr:row>49</xdr:row>
      <xdr:rowOff>179293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100854</xdr:colOff>
      <xdr:row>44</xdr:row>
      <xdr:rowOff>11556</xdr:rowOff>
    </xdr:from>
    <xdr:to>
      <xdr:col>53</xdr:col>
      <xdr:colOff>12607</xdr:colOff>
      <xdr:row>44</xdr:row>
      <xdr:rowOff>33968</xdr:rowOff>
    </xdr:to>
    <xdr:cxnSp macro="">
      <xdr:nvCxnSpPr>
        <xdr:cNvPr id="28" name="Straight Connector 27"/>
        <xdr:cNvCxnSpPr/>
      </xdr:nvCxnSpPr>
      <xdr:spPr>
        <a:xfrm flipV="1">
          <a:off x="661148" y="8976262"/>
          <a:ext cx="5290577" cy="2241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76339</xdr:colOff>
      <xdr:row>57</xdr:row>
      <xdr:rowOff>18213</xdr:rowOff>
    </xdr:from>
    <xdr:to>
      <xdr:col>56</xdr:col>
      <xdr:colOff>56030</xdr:colOff>
      <xdr:row>65</xdr:row>
      <xdr:rowOff>61632</xdr:rowOff>
    </xdr:to>
    <xdr:sp macro="" textlink="">
      <xdr:nvSpPr>
        <xdr:cNvPr id="17" name="TextBox 16"/>
        <xdr:cNvSpPr txBox="1"/>
      </xdr:nvSpPr>
      <xdr:spPr>
        <a:xfrm>
          <a:off x="3438104" y="11565875"/>
          <a:ext cx="2893220" cy="15674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800" b="1" u="sng" baseline="0"/>
            <a:t>سرد / مناقشة الجدول الزمني:</a:t>
          </a:r>
          <a:endParaRPr lang="en-US" sz="800" b="1" u="sng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u="none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u="none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u="none" baseline="0"/>
        </a:p>
      </xdr:txBody>
    </xdr:sp>
    <xdr:clientData/>
  </xdr:twoCellAnchor>
  <xdr:twoCellAnchor>
    <xdr:from>
      <xdr:col>1</xdr:col>
      <xdr:colOff>33617</xdr:colOff>
      <xdr:row>73</xdr:row>
      <xdr:rowOff>173691</xdr:rowOff>
    </xdr:from>
    <xdr:to>
      <xdr:col>56</xdr:col>
      <xdr:colOff>78441</xdr:colOff>
      <xdr:row>81</xdr:row>
      <xdr:rowOff>106456</xdr:rowOff>
    </xdr:to>
    <xdr:sp macro="" textlink="">
      <xdr:nvSpPr>
        <xdr:cNvPr id="39" name="TextBox 38"/>
        <xdr:cNvSpPr txBox="1"/>
      </xdr:nvSpPr>
      <xdr:spPr>
        <a:xfrm>
          <a:off x="145676" y="14769353"/>
          <a:ext cx="6208059" cy="14567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800" b="1" u="sng" baseline="0"/>
            <a:t>سرد / مناقشة التكلفة:</a:t>
          </a:r>
          <a:endParaRPr lang="en-US" sz="800" b="1" u="sng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u="none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u="none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u="none" baseline="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14</xdr:row>
          <xdr:rowOff>38100</xdr:rowOff>
        </xdr:from>
        <xdr:to>
          <xdr:col>26</xdr:col>
          <xdr:colOff>85725</xdr:colOff>
          <xdr:row>20</xdr:row>
          <xdr:rowOff>133350</xdr:rowOff>
        </xdr:to>
        <xdr:pic>
          <xdr:nvPicPr>
            <xdr:cNvPr id="189506" name="Picture 23"/>
            <xdr:cNvPicPr>
              <a:picLocks noChangeAspect="1" noChangeArrowheads="1"/>
              <a:extLst>
                <a:ext uri="{84589F7E-364E-4C9E-8A38-B11213B215E9}">
                  <a14:cameraTool cellRange="'2.Quality'!$C$2:$F$11" spid="_x0000_s189704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52400" y="2905125"/>
              <a:ext cx="2905125" cy="12382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</xdr:row>
          <xdr:rowOff>180975</xdr:rowOff>
        </xdr:from>
        <xdr:to>
          <xdr:col>26</xdr:col>
          <xdr:colOff>76200</xdr:colOff>
          <xdr:row>7</xdr:row>
          <xdr:rowOff>171450</xdr:rowOff>
        </xdr:to>
        <xdr:pic>
          <xdr:nvPicPr>
            <xdr:cNvPr id="189507" name="Picture 28"/>
            <xdr:cNvPicPr>
              <a:picLocks noChangeAspect="1" noChangeArrowheads="1"/>
              <a:extLst>
                <a:ext uri="{84589F7E-364E-4C9E-8A38-B11213B215E9}">
                  <a14:cameraTool cellRange="I1.HSSE!$B$1:$I$5" spid="_x0000_s189705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123825" y="1133475"/>
              <a:ext cx="2924175" cy="571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7</xdr:row>
          <xdr:rowOff>152400</xdr:rowOff>
        </xdr:from>
        <xdr:to>
          <xdr:col>26</xdr:col>
          <xdr:colOff>95250</xdr:colOff>
          <xdr:row>10</xdr:row>
          <xdr:rowOff>142875</xdr:rowOff>
        </xdr:to>
        <xdr:pic>
          <xdr:nvPicPr>
            <xdr:cNvPr id="189508" name="Picture 29"/>
            <xdr:cNvPicPr>
              <a:picLocks noChangeAspect="1" noChangeArrowheads="1"/>
              <a:extLst>
                <a:ext uri="{84589F7E-364E-4C9E-8A38-B11213B215E9}">
                  <a14:cameraTool cellRange="I1.HSSE!$B$7:$I$11" spid="_x0000_s189706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133350" y="1685925"/>
              <a:ext cx="2933700" cy="5619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66675</xdr:colOff>
          <xdr:row>2</xdr:row>
          <xdr:rowOff>123825</xdr:rowOff>
        </xdr:from>
        <xdr:to>
          <xdr:col>57</xdr:col>
          <xdr:colOff>9525</xdr:colOff>
          <xdr:row>3</xdr:row>
          <xdr:rowOff>161925</xdr:rowOff>
        </xdr:to>
        <xdr:pic>
          <xdr:nvPicPr>
            <xdr:cNvPr id="189509" name="Picture 36"/>
            <xdr:cNvPicPr>
              <a:picLocks noChangeAspect="1" noChangeArrowheads="1"/>
              <a:extLst>
                <a:ext uri="{84589F7E-364E-4C9E-8A38-B11213B215E9}">
                  <a14:cameraTool cellRange="'0.INTRO'!$B$13:$D$14" spid="_x0000_s189707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3381375" y="600075"/>
              <a:ext cx="3143250" cy="276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123825</xdr:rowOff>
        </xdr:from>
        <xdr:to>
          <xdr:col>29</xdr:col>
          <xdr:colOff>38100</xdr:colOff>
          <xdr:row>3</xdr:row>
          <xdr:rowOff>142875</xdr:rowOff>
        </xdr:to>
        <xdr:pic>
          <xdr:nvPicPr>
            <xdr:cNvPr id="189510" name="Picture 34"/>
            <xdr:cNvPicPr>
              <a:picLocks noChangeAspect="1" noChangeArrowheads="1"/>
              <a:extLst>
                <a:ext uri="{84589F7E-364E-4C9E-8A38-B11213B215E9}">
                  <a14:cameraTool cellRange="'0.INTRO'!$A$6:$D$11" spid="_x0000_s189708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0" y="123825"/>
              <a:ext cx="3352800" cy="7334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</xdr:row>
          <xdr:rowOff>133350</xdr:rowOff>
        </xdr:from>
        <xdr:to>
          <xdr:col>11</xdr:col>
          <xdr:colOff>9525</xdr:colOff>
          <xdr:row>12</xdr:row>
          <xdr:rowOff>114300</xdr:rowOff>
        </xdr:to>
        <xdr:pic>
          <xdr:nvPicPr>
            <xdr:cNvPr id="189511" name="Picture 40"/>
            <xdr:cNvPicPr>
              <a:picLocks noChangeAspect="1" noChangeArrowheads="1"/>
              <a:extLst>
                <a:ext uri="{84589F7E-364E-4C9E-8A38-B11213B215E9}">
                  <a14:cameraTool cellRange="I1.HSSE!$B$13:$E$16" spid="_x0000_s189709"/>
                </a:ext>
              </a:extLst>
            </xdr:cNvPicPr>
          </xdr:nvPicPr>
          <xdr:blipFill>
            <a:blip xmlns:r="http://schemas.openxmlformats.org/officeDocument/2006/relationships" r:embed="rId9"/>
            <a:srcRect/>
            <a:stretch>
              <a:fillRect/>
            </a:stretch>
          </xdr:blipFill>
          <xdr:spPr bwMode="auto">
            <a:xfrm>
              <a:off x="123825" y="2238375"/>
              <a:ext cx="1143000" cy="3619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11</xdr:row>
          <xdr:rowOff>28575</xdr:rowOff>
        </xdr:from>
        <xdr:to>
          <xdr:col>18</xdr:col>
          <xdr:colOff>95250</xdr:colOff>
          <xdr:row>12</xdr:row>
          <xdr:rowOff>95250</xdr:rowOff>
        </xdr:to>
        <xdr:pic>
          <xdr:nvPicPr>
            <xdr:cNvPr id="189512" name="Picture 41"/>
            <xdr:cNvPicPr>
              <a:picLocks noChangeAspect="1" noChangeArrowheads="1"/>
              <a:extLst>
                <a:ext uri="{84589F7E-364E-4C9E-8A38-B11213B215E9}">
                  <a14:cameraTool cellRange="I1.HSSE!$B$17:$E$19" spid="_x0000_s189710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1076325" y="2324100"/>
              <a:ext cx="1076325" cy="2571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11</xdr:row>
          <xdr:rowOff>38100</xdr:rowOff>
        </xdr:from>
        <xdr:to>
          <xdr:col>26</xdr:col>
          <xdr:colOff>47625</xdr:colOff>
          <xdr:row>12</xdr:row>
          <xdr:rowOff>104775</xdr:rowOff>
        </xdr:to>
        <xdr:pic>
          <xdr:nvPicPr>
            <xdr:cNvPr id="189513" name="Picture 42"/>
            <xdr:cNvPicPr>
              <a:picLocks noChangeAspect="1" noChangeArrowheads="1"/>
              <a:extLst>
                <a:ext uri="{84589F7E-364E-4C9E-8A38-B11213B215E9}">
                  <a14:cameraTool cellRange="I1.HSSE!$B$20:$E$22" spid="_x0000_s189711"/>
                </a:ext>
              </a:extLst>
            </xdr:cNvPicPr>
          </xdr:nvPicPr>
          <xdr:blipFill>
            <a:blip xmlns:r="http://schemas.openxmlformats.org/officeDocument/2006/relationships" r:embed="rId11"/>
            <a:srcRect/>
            <a:stretch>
              <a:fillRect/>
            </a:stretch>
          </xdr:blipFill>
          <xdr:spPr bwMode="auto">
            <a:xfrm>
              <a:off x="1962150" y="2333625"/>
              <a:ext cx="1057275" cy="2571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22</xdr:row>
          <xdr:rowOff>38100</xdr:rowOff>
        </xdr:from>
        <xdr:to>
          <xdr:col>28</xdr:col>
          <xdr:colOff>28575</xdr:colOff>
          <xdr:row>31</xdr:row>
          <xdr:rowOff>171450</xdr:rowOff>
        </xdr:to>
        <xdr:pic>
          <xdr:nvPicPr>
            <xdr:cNvPr id="189514" name="Picture 43"/>
            <xdr:cNvPicPr>
              <a:picLocks noChangeAspect="1" noChangeArrowheads="1"/>
              <a:extLst>
                <a:ext uri="{84589F7E-364E-4C9E-8A38-B11213B215E9}">
                  <a14:cameraTool cellRange="'4.Progress'!$C$2:$H$11" spid="_x0000_s189712"/>
                </a:ext>
              </a:extLst>
            </xdr:cNvPicPr>
          </xdr:nvPicPr>
          <xdr:blipFill>
            <a:blip xmlns:r="http://schemas.openxmlformats.org/officeDocument/2006/relationships" r:embed="rId12"/>
            <a:srcRect/>
            <a:stretch>
              <a:fillRect/>
            </a:stretch>
          </xdr:blipFill>
          <xdr:spPr bwMode="auto">
            <a:xfrm>
              <a:off x="142875" y="4429125"/>
              <a:ext cx="3086100" cy="2057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22</xdr:row>
          <xdr:rowOff>38100</xdr:rowOff>
        </xdr:from>
        <xdr:to>
          <xdr:col>56</xdr:col>
          <xdr:colOff>66675</xdr:colOff>
          <xdr:row>31</xdr:row>
          <xdr:rowOff>142875</xdr:rowOff>
        </xdr:to>
        <xdr:pic>
          <xdr:nvPicPr>
            <xdr:cNvPr id="189515" name="Picture 45"/>
            <xdr:cNvPicPr>
              <a:picLocks noChangeAspect="1" noChangeArrowheads="1"/>
              <a:extLst>
                <a:ext uri="{84589F7E-364E-4C9E-8A38-B11213B215E9}">
                  <a14:cameraTool cellRange="'4.Progress'!$K$2:$P$11" spid="_x0000_s189713"/>
                </a:ext>
              </a:extLst>
            </xdr:cNvPicPr>
          </xdr:nvPicPr>
          <xdr:blipFill>
            <a:blip xmlns:r="http://schemas.openxmlformats.org/officeDocument/2006/relationships" r:embed="rId13"/>
            <a:srcRect/>
            <a:stretch>
              <a:fillRect/>
            </a:stretch>
          </xdr:blipFill>
          <xdr:spPr bwMode="auto">
            <a:xfrm>
              <a:off x="3324225" y="4429125"/>
              <a:ext cx="3143250" cy="20288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67</xdr:row>
          <xdr:rowOff>38100</xdr:rowOff>
        </xdr:from>
        <xdr:to>
          <xdr:col>30</xdr:col>
          <xdr:colOff>28575</xdr:colOff>
          <xdr:row>73</xdr:row>
          <xdr:rowOff>133350</xdr:rowOff>
        </xdr:to>
        <xdr:pic>
          <xdr:nvPicPr>
            <xdr:cNvPr id="189516" name="Picture 50"/>
            <xdr:cNvPicPr>
              <a:picLocks noChangeAspect="1" noChangeArrowheads="1"/>
              <a:extLst>
                <a:ext uri="{84589F7E-364E-4C9E-8A38-B11213B215E9}">
                  <a14:cameraTool cellRange="'7.Cost'!$B$2:$E$9" spid="_x0000_s189714"/>
                </a:ext>
              </a:extLst>
            </xdr:cNvPicPr>
          </xdr:nvPicPr>
          <xdr:blipFill>
            <a:blip xmlns:r="http://schemas.openxmlformats.org/officeDocument/2006/relationships" r:embed="rId14"/>
            <a:srcRect/>
            <a:stretch>
              <a:fillRect/>
            </a:stretch>
          </xdr:blipFill>
          <xdr:spPr bwMode="auto">
            <a:xfrm>
              <a:off x="152400" y="13468350"/>
              <a:ext cx="3305175" cy="12382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47625</xdr:colOff>
          <xdr:row>67</xdr:row>
          <xdr:rowOff>47625</xdr:rowOff>
        </xdr:from>
        <xdr:to>
          <xdr:col>56</xdr:col>
          <xdr:colOff>57150</xdr:colOff>
          <xdr:row>71</xdr:row>
          <xdr:rowOff>161925</xdr:rowOff>
        </xdr:to>
        <xdr:pic>
          <xdr:nvPicPr>
            <xdr:cNvPr id="189517" name="Picture 51"/>
            <xdr:cNvPicPr>
              <a:picLocks noChangeAspect="1" noChangeArrowheads="1"/>
              <a:extLst>
                <a:ext uri="{84589F7E-364E-4C9E-8A38-B11213B215E9}">
                  <a14:cameraTool cellRange="'7.Cost'!$B$11:$D$16" spid="_x0000_s189715"/>
                </a:ext>
              </a:extLst>
            </xdr:cNvPicPr>
          </xdr:nvPicPr>
          <xdr:blipFill>
            <a:blip xmlns:r="http://schemas.openxmlformats.org/officeDocument/2006/relationships" r:embed="rId15"/>
            <a:srcRect/>
            <a:stretch>
              <a:fillRect/>
            </a:stretch>
          </xdr:blipFill>
          <xdr:spPr bwMode="auto">
            <a:xfrm>
              <a:off x="3476625" y="13477875"/>
              <a:ext cx="2981325" cy="8763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47625</xdr:colOff>
          <xdr:row>72</xdr:row>
          <xdr:rowOff>47625</xdr:rowOff>
        </xdr:from>
        <xdr:to>
          <xdr:col>50</xdr:col>
          <xdr:colOff>0</xdr:colOff>
          <xdr:row>73</xdr:row>
          <xdr:rowOff>38100</xdr:rowOff>
        </xdr:to>
        <xdr:pic>
          <xdr:nvPicPr>
            <xdr:cNvPr id="189518" name="Picture 52"/>
            <xdr:cNvPicPr>
              <a:picLocks noChangeAspect="1" noChangeArrowheads="1"/>
              <a:extLst>
                <a:ext uri="{84589F7E-364E-4C9E-8A38-B11213B215E9}">
                  <a14:cameraTool cellRange="'7.Cost'!$D$18:$E$18" spid="_x0000_s189716"/>
                </a:ext>
              </a:extLst>
            </xdr:cNvPicPr>
          </xdr:nvPicPr>
          <xdr:blipFill>
            <a:blip xmlns:r="http://schemas.openxmlformats.org/officeDocument/2006/relationships" r:embed="rId16"/>
            <a:srcRect/>
            <a:stretch>
              <a:fillRect/>
            </a:stretch>
          </xdr:blipFill>
          <xdr:spPr bwMode="auto">
            <a:xfrm>
              <a:off x="3476625" y="14430375"/>
              <a:ext cx="2238375" cy="1809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52</xdr:row>
          <xdr:rowOff>9525</xdr:rowOff>
        </xdr:from>
        <xdr:to>
          <xdr:col>44</xdr:col>
          <xdr:colOff>95250</xdr:colOff>
          <xdr:row>56</xdr:row>
          <xdr:rowOff>152400</xdr:rowOff>
        </xdr:to>
        <xdr:pic>
          <xdr:nvPicPr>
            <xdr:cNvPr id="189519" name="Picture 30"/>
            <xdr:cNvPicPr>
              <a:picLocks noChangeAspect="1" noChangeArrowheads="1"/>
              <a:extLst>
                <a:ext uri="{84589F7E-364E-4C9E-8A38-B11213B215E9}">
                  <a14:cameraTool cellRange="'6.Schedule'!$A$15:$G$23" spid="_x0000_s189717"/>
                </a:ext>
              </a:extLst>
            </xdr:cNvPicPr>
          </xdr:nvPicPr>
          <xdr:blipFill>
            <a:blip xmlns:r="http://schemas.openxmlformats.org/officeDocument/2006/relationships" r:embed="rId17"/>
            <a:srcRect/>
            <a:stretch>
              <a:fillRect/>
            </a:stretch>
          </xdr:blipFill>
          <xdr:spPr bwMode="auto">
            <a:xfrm>
              <a:off x="142875" y="10477500"/>
              <a:ext cx="498157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56</xdr:row>
          <xdr:rowOff>190500</xdr:rowOff>
        </xdr:from>
        <xdr:to>
          <xdr:col>30</xdr:col>
          <xdr:colOff>19050</xdr:colOff>
          <xdr:row>62</xdr:row>
          <xdr:rowOff>76200</xdr:rowOff>
        </xdr:to>
        <xdr:pic>
          <xdr:nvPicPr>
            <xdr:cNvPr id="189520" name="Picture 31"/>
            <xdr:cNvPicPr>
              <a:picLocks noChangeAspect="1" noChangeArrowheads="1"/>
              <a:extLst>
                <a:ext uri="{84589F7E-364E-4C9E-8A38-B11213B215E9}">
                  <a14:cameraTool cellRange="'6.Schedule'!$K$29:$Q$38" spid="_x0000_s189718"/>
                </a:ext>
              </a:extLst>
            </xdr:cNvPicPr>
          </xdr:nvPicPr>
          <xdr:blipFill>
            <a:blip xmlns:r="http://schemas.openxmlformats.org/officeDocument/2006/relationships" r:embed="rId18"/>
            <a:srcRect/>
            <a:stretch>
              <a:fillRect/>
            </a:stretch>
          </xdr:blipFill>
          <xdr:spPr bwMode="auto">
            <a:xfrm>
              <a:off x="152400" y="11525250"/>
              <a:ext cx="3295650" cy="10287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62</xdr:row>
          <xdr:rowOff>123825</xdr:rowOff>
        </xdr:from>
        <xdr:to>
          <xdr:col>30</xdr:col>
          <xdr:colOff>38100</xdr:colOff>
          <xdr:row>65</xdr:row>
          <xdr:rowOff>47625</xdr:rowOff>
        </xdr:to>
        <xdr:pic>
          <xdr:nvPicPr>
            <xdr:cNvPr id="189521" name="Picture 33"/>
            <xdr:cNvPicPr>
              <a:picLocks noChangeAspect="1" noChangeArrowheads="1"/>
              <a:extLst>
                <a:ext uri="{84589F7E-364E-4C9E-8A38-B11213B215E9}">
                  <a14:cameraTool cellRange="'6.Schedule'!$D$53:$G$56" spid="_x0000_s189719"/>
                </a:ext>
              </a:extLst>
            </xdr:cNvPicPr>
          </xdr:nvPicPr>
          <xdr:blipFill>
            <a:blip xmlns:r="http://schemas.openxmlformats.org/officeDocument/2006/relationships" r:embed="rId19"/>
            <a:srcRect/>
            <a:stretch>
              <a:fillRect/>
            </a:stretch>
          </xdr:blipFill>
          <xdr:spPr bwMode="auto">
            <a:xfrm>
              <a:off x="990600" y="12601575"/>
              <a:ext cx="2476500" cy="4953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19050</xdr:rowOff>
        </xdr:from>
        <xdr:to>
          <xdr:col>56</xdr:col>
          <xdr:colOff>76200</xdr:colOff>
          <xdr:row>38</xdr:row>
          <xdr:rowOff>152400</xdr:rowOff>
        </xdr:to>
        <xdr:pic>
          <xdr:nvPicPr>
            <xdr:cNvPr id="189522" name="Picture 35"/>
            <xdr:cNvPicPr>
              <a:picLocks noChangeAspect="1" noChangeArrowheads="1"/>
              <a:extLst>
                <a:ext uri="{84589F7E-364E-4C9E-8A38-B11213B215E9}">
                  <a14:cameraTool cellRange="'5a.EngTracker'!$A$3:$R$12" spid="_x0000_s189720"/>
                </a:ext>
              </a:extLst>
            </xdr:cNvPicPr>
          </xdr:nvPicPr>
          <xdr:blipFill>
            <a:blip xmlns:r="http://schemas.openxmlformats.org/officeDocument/2006/relationships" r:embed="rId20"/>
            <a:srcRect/>
            <a:stretch>
              <a:fillRect/>
            </a:stretch>
          </xdr:blipFill>
          <xdr:spPr bwMode="auto">
            <a:xfrm>
              <a:off x="133350" y="6762750"/>
              <a:ext cx="6343650" cy="11906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0</xdr:row>
          <xdr:rowOff>171450</xdr:rowOff>
        </xdr:from>
        <xdr:to>
          <xdr:col>42</xdr:col>
          <xdr:colOff>95250</xdr:colOff>
          <xdr:row>1</xdr:row>
          <xdr:rowOff>133350</xdr:rowOff>
        </xdr:to>
        <xdr:pic>
          <xdr:nvPicPr>
            <xdr:cNvPr id="189523" name="Picture 32"/>
            <xdr:cNvPicPr>
              <a:picLocks noChangeAspect="1" noChangeArrowheads="1"/>
              <a:extLst>
                <a:ext uri="{84589F7E-364E-4C9E-8A38-B11213B215E9}">
                  <a14:cameraTool cellRange="'0.INTRO'!$A$3" spid="_x0000_s189721"/>
                </a:ext>
              </a:extLst>
            </xdr:cNvPicPr>
          </xdr:nvPicPr>
          <xdr:blipFill>
            <a:blip xmlns:r="http://schemas.openxmlformats.org/officeDocument/2006/relationships" r:embed="rId21"/>
            <a:srcRect/>
            <a:stretch>
              <a:fillRect/>
            </a:stretch>
          </xdr:blipFill>
          <xdr:spPr bwMode="auto">
            <a:xfrm>
              <a:off x="3457575" y="171450"/>
              <a:ext cx="1438275" cy="200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44</xdr:col>
      <xdr:colOff>39221</xdr:colOff>
      <xdr:row>0</xdr:row>
      <xdr:rowOff>72427</xdr:rowOff>
    </xdr:from>
    <xdr:to>
      <xdr:col>56</xdr:col>
      <xdr:colOff>12333</xdr:colOff>
      <xdr:row>2</xdr:row>
      <xdr:rowOff>60134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9809" y="72427"/>
          <a:ext cx="1317818" cy="469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847725</xdr:colOff>
      <xdr:row>10</xdr:row>
      <xdr:rowOff>28575</xdr:rowOff>
    </xdr:from>
    <xdr:to>
      <xdr:col>3</xdr:col>
      <xdr:colOff>1571625</xdr:colOff>
      <xdr:row>10</xdr:row>
      <xdr:rowOff>209550</xdr:rowOff>
    </xdr:to>
    <xdr:sp macro="" textlink="">
      <xdr:nvSpPr>
        <xdr:cNvPr id="6" name="Arrow: Right 6">
          <a:extLst>
            <a:ext uri="{FF2B5EF4-FFF2-40B4-BE49-F238E27FC236}">
              <a16:creationId xmlns:a16="http://schemas.microsoft.com/office/drawing/2014/main" id="{CED6F3DB-A026-4ED9-897A-91D9D3F08D15}"/>
            </a:ext>
          </a:extLst>
        </xdr:cNvPr>
        <xdr:cNvSpPr/>
      </xdr:nvSpPr>
      <xdr:spPr>
        <a:xfrm flipH="1">
          <a:off x="9988429350" y="2200275"/>
          <a:ext cx="723900" cy="180975"/>
        </a:xfrm>
        <a:prstGeom prst="rightArrow">
          <a:avLst/>
        </a:prstGeom>
        <a:solidFill>
          <a:srgbClr val="F79646"/>
        </a:solidFill>
        <a:ln>
          <a:solidFill>
            <a:srgbClr val="0697C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10</xdr:row>
      <xdr:rowOff>123825</xdr:rowOff>
    </xdr:from>
    <xdr:to>
      <xdr:col>3</xdr:col>
      <xdr:colOff>1476375</xdr:colOff>
      <xdr:row>10</xdr:row>
      <xdr:rowOff>304800</xdr:rowOff>
    </xdr:to>
    <xdr:sp macro="" textlink="">
      <xdr:nvSpPr>
        <xdr:cNvPr id="4" name="Arrow: Right 6">
          <a:extLst>
            <a:ext uri="{FF2B5EF4-FFF2-40B4-BE49-F238E27FC236}">
              <a16:creationId xmlns:a16="http://schemas.microsoft.com/office/drawing/2014/main" id="{CED6F3DB-A026-4ED9-897A-91D9D3F08D15}"/>
            </a:ext>
          </a:extLst>
        </xdr:cNvPr>
        <xdr:cNvSpPr/>
      </xdr:nvSpPr>
      <xdr:spPr>
        <a:xfrm flipH="1">
          <a:off x="9985657575" y="3952875"/>
          <a:ext cx="723900" cy="180975"/>
        </a:xfrm>
        <a:prstGeom prst="rightArrow">
          <a:avLst/>
        </a:prstGeom>
        <a:solidFill>
          <a:srgbClr val="F79646"/>
        </a:solidFill>
        <a:ln>
          <a:solidFill>
            <a:srgbClr val="0697C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/>
        </a:p>
      </xdr:txBody>
    </xdr:sp>
    <xdr:clientData/>
  </xdr:twoCellAnchor>
  <xdr:twoCellAnchor>
    <xdr:from>
      <xdr:col>11</xdr:col>
      <xdr:colOff>723900</xdr:colOff>
      <xdr:row>10</xdr:row>
      <xdr:rowOff>123825</xdr:rowOff>
    </xdr:from>
    <xdr:to>
      <xdr:col>11</xdr:col>
      <xdr:colOff>1447800</xdr:colOff>
      <xdr:row>10</xdr:row>
      <xdr:rowOff>304800</xdr:rowOff>
    </xdr:to>
    <xdr:sp macro="" textlink="">
      <xdr:nvSpPr>
        <xdr:cNvPr id="8" name="Arrow: Right 6">
          <a:extLst>
            <a:ext uri="{FF2B5EF4-FFF2-40B4-BE49-F238E27FC236}">
              <a16:creationId xmlns:a16="http://schemas.microsoft.com/office/drawing/2014/main" id="{CED6F3DB-A026-4ED9-897A-91D9D3F08D15}"/>
            </a:ext>
          </a:extLst>
        </xdr:cNvPr>
        <xdr:cNvSpPr/>
      </xdr:nvSpPr>
      <xdr:spPr>
        <a:xfrm flipH="1">
          <a:off x="9980685525" y="3952875"/>
          <a:ext cx="723900" cy="180975"/>
        </a:xfrm>
        <a:prstGeom prst="rightArrow">
          <a:avLst/>
        </a:prstGeom>
        <a:solidFill>
          <a:srgbClr val="F79646"/>
        </a:solidFill>
        <a:ln>
          <a:solidFill>
            <a:srgbClr val="0697C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/>
        </a:p>
      </xdr:txBody>
    </xdr:sp>
    <xdr:clientData/>
  </xdr:twoCellAnchor>
  <xdr:twoCellAnchor>
    <xdr:from>
      <xdr:col>11</xdr:col>
      <xdr:colOff>752475</xdr:colOff>
      <xdr:row>10</xdr:row>
      <xdr:rowOff>123825</xdr:rowOff>
    </xdr:from>
    <xdr:to>
      <xdr:col>11</xdr:col>
      <xdr:colOff>1476375</xdr:colOff>
      <xdr:row>10</xdr:row>
      <xdr:rowOff>304800</xdr:rowOff>
    </xdr:to>
    <xdr:sp macro="" textlink="">
      <xdr:nvSpPr>
        <xdr:cNvPr id="5" name="Arrow: Right 6">
          <a:extLst>
            <a:ext uri="{FF2B5EF4-FFF2-40B4-BE49-F238E27FC236}">
              <a16:creationId xmlns:a16="http://schemas.microsoft.com/office/drawing/2014/main" id="{CED6F3DB-A026-4ED9-897A-91D9D3F08D15}"/>
            </a:ext>
          </a:extLst>
        </xdr:cNvPr>
        <xdr:cNvSpPr/>
      </xdr:nvSpPr>
      <xdr:spPr>
        <a:xfrm flipH="1">
          <a:off x="9980656950" y="3952875"/>
          <a:ext cx="723900" cy="180975"/>
        </a:xfrm>
        <a:prstGeom prst="rightArrow">
          <a:avLst/>
        </a:prstGeom>
        <a:solidFill>
          <a:srgbClr val="F79646"/>
        </a:solidFill>
        <a:ln>
          <a:solidFill>
            <a:srgbClr val="0697C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67237</xdr:colOff>
      <xdr:row>21</xdr:row>
      <xdr:rowOff>48026</xdr:rowOff>
    </xdr:from>
    <xdr:to>
      <xdr:col>40</xdr:col>
      <xdr:colOff>145677</xdr:colOff>
      <xdr:row>51</xdr:row>
      <xdr:rowOff>88648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462644</xdr:colOff>
      <xdr:row>35</xdr:row>
      <xdr:rowOff>116860</xdr:rowOff>
    </xdr:from>
    <xdr:to>
      <xdr:col>39</xdr:col>
      <xdr:colOff>3203</xdr:colOff>
      <xdr:row>35</xdr:row>
      <xdr:rowOff>139272</xdr:rowOff>
    </xdr:to>
    <xdr:cxnSp macro="">
      <xdr:nvCxnSpPr>
        <xdr:cNvPr id="3" name="Straight Connector 2"/>
        <xdr:cNvCxnSpPr/>
      </xdr:nvCxnSpPr>
      <xdr:spPr>
        <a:xfrm flipH="1" flipV="1">
          <a:off x="9890218915" y="8498860"/>
          <a:ext cx="9222441" cy="2241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558410</xdr:colOff>
      <xdr:row>36</xdr:row>
      <xdr:rowOff>23852</xdr:rowOff>
    </xdr:from>
    <xdr:to>
      <xdr:col>24</xdr:col>
      <xdr:colOff>195505</xdr:colOff>
      <xdr:row>39</xdr:row>
      <xdr:rowOff>158323</xdr:rowOff>
    </xdr:to>
    <xdr:sp macro="" textlink="">
      <xdr:nvSpPr>
        <xdr:cNvPr id="4" name="Down Arrow 3"/>
        <xdr:cNvSpPr/>
      </xdr:nvSpPr>
      <xdr:spPr>
        <a:xfrm flipH="1">
          <a:off x="9899103377" y="8596352"/>
          <a:ext cx="242213" cy="705971"/>
        </a:xfrm>
        <a:prstGeom prst="downArrow">
          <a:avLst/>
        </a:prstGeom>
        <a:solidFill>
          <a:schemeClr val="bg1"/>
        </a:solidFill>
        <a:ln w="317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/>
        </a:p>
      </xdr:txBody>
    </xdr:sp>
    <xdr:clientData/>
  </xdr:twoCellAnchor>
  <xdr:twoCellAnchor>
    <xdr:from>
      <xdr:col>23</xdr:col>
      <xdr:colOff>558411</xdr:colOff>
      <xdr:row>31</xdr:row>
      <xdr:rowOff>91086</xdr:rowOff>
    </xdr:from>
    <xdr:to>
      <xdr:col>24</xdr:col>
      <xdr:colOff>195506</xdr:colOff>
      <xdr:row>35</xdr:row>
      <xdr:rowOff>35057</xdr:rowOff>
    </xdr:to>
    <xdr:sp macro="" textlink="">
      <xdr:nvSpPr>
        <xdr:cNvPr id="5" name="Down Arrow 4"/>
        <xdr:cNvSpPr/>
      </xdr:nvSpPr>
      <xdr:spPr>
        <a:xfrm rot="10800000" flipH="1">
          <a:off x="9899103376" y="7711086"/>
          <a:ext cx="242213" cy="705971"/>
        </a:xfrm>
        <a:prstGeom prst="downArrow">
          <a:avLst/>
        </a:prstGeom>
        <a:solidFill>
          <a:schemeClr val="bg1"/>
        </a:solidFill>
        <a:ln w="3175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/>
        </a:p>
      </xdr:txBody>
    </xdr:sp>
    <xdr:clientData/>
  </xdr:twoCellAnchor>
  <xdr:twoCellAnchor>
    <xdr:from>
      <xdr:col>23</xdr:col>
      <xdr:colOff>274983</xdr:colOff>
      <xdr:row>29</xdr:row>
      <xdr:rowOff>180734</xdr:rowOff>
    </xdr:from>
    <xdr:to>
      <xdr:col>24</xdr:col>
      <xdr:colOff>490274</xdr:colOff>
      <xdr:row>31</xdr:row>
      <xdr:rowOff>135910</xdr:rowOff>
    </xdr:to>
    <xdr:sp macro="" textlink="">
      <xdr:nvSpPr>
        <xdr:cNvPr id="6" name="TextBox 5"/>
        <xdr:cNvSpPr txBox="1"/>
      </xdr:nvSpPr>
      <xdr:spPr>
        <a:xfrm flipH="1">
          <a:off x="9898808608" y="7419734"/>
          <a:ext cx="820409" cy="336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ar-EG" sz="1400" b="1">
              <a:solidFill>
                <a:schemeClr val="accent1">
                  <a:lumMod val="75000"/>
                </a:schemeClr>
              </a:solidFill>
            </a:rPr>
            <a:t>جيد</a:t>
          </a:r>
          <a:endParaRPr lang="en-US" sz="14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23</xdr:col>
      <xdr:colOff>308994</xdr:colOff>
      <xdr:row>39</xdr:row>
      <xdr:rowOff>169528</xdr:rowOff>
    </xdr:from>
    <xdr:to>
      <xdr:col>24</xdr:col>
      <xdr:colOff>456262</xdr:colOff>
      <xdr:row>41</xdr:row>
      <xdr:rowOff>124704</xdr:rowOff>
    </xdr:to>
    <xdr:sp macro="" textlink="">
      <xdr:nvSpPr>
        <xdr:cNvPr id="7" name="TextBox 6"/>
        <xdr:cNvSpPr txBox="1"/>
      </xdr:nvSpPr>
      <xdr:spPr>
        <a:xfrm flipH="1">
          <a:off x="9898842620" y="9313528"/>
          <a:ext cx="752386" cy="336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ar-EG" sz="1400" b="1">
              <a:solidFill>
                <a:schemeClr val="accent1">
                  <a:lumMod val="75000"/>
                </a:schemeClr>
              </a:solidFill>
            </a:rPr>
            <a:t>سيء</a:t>
          </a:r>
          <a:endParaRPr lang="en-US" sz="14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34</xdr:row>
      <xdr:rowOff>0</xdr:rowOff>
    </xdr:from>
    <xdr:to>
      <xdr:col>10</xdr:col>
      <xdr:colOff>695325</xdr:colOff>
      <xdr:row>34</xdr:row>
      <xdr:rowOff>180975</xdr:rowOff>
    </xdr:to>
    <xdr:sp macro="" textlink="">
      <xdr:nvSpPr>
        <xdr:cNvPr id="5" name="Arrow: Right 6">
          <a:extLst>
            <a:ext uri="{FF2B5EF4-FFF2-40B4-BE49-F238E27FC236}">
              <a16:creationId xmlns:a16="http://schemas.microsoft.com/office/drawing/2014/main" id="{CED6F3DB-A026-4ED9-897A-91D9D3F08D15}"/>
            </a:ext>
          </a:extLst>
        </xdr:cNvPr>
        <xdr:cNvSpPr/>
      </xdr:nvSpPr>
      <xdr:spPr>
        <a:xfrm flipH="1">
          <a:off x="9982609575" y="6172200"/>
          <a:ext cx="695325" cy="180975"/>
        </a:xfrm>
        <a:prstGeom prst="rightArrow">
          <a:avLst/>
        </a:prstGeom>
        <a:solidFill>
          <a:srgbClr val="F79646"/>
        </a:solidFill>
        <a:ln>
          <a:solidFill>
            <a:srgbClr val="0697C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/>
        </a:p>
      </xdr:txBody>
    </xdr:sp>
    <xdr:clientData/>
  </xdr:twoCellAnchor>
  <xdr:twoCellAnchor>
    <xdr:from>
      <xdr:col>11</xdr:col>
      <xdr:colOff>561975</xdr:colOff>
      <xdr:row>36</xdr:row>
      <xdr:rowOff>66675</xdr:rowOff>
    </xdr:from>
    <xdr:to>
      <xdr:col>12</xdr:col>
      <xdr:colOff>276225</xdr:colOff>
      <xdr:row>37</xdr:row>
      <xdr:rowOff>47625</xdr:rowOff>
    </xdr:to>
    <xdr:sp macro="" textlink="">
      <xdr:nvSpPr>
        <xdr:cNvPr id="6" name="Arrow: Right 6">
          <a:extLst>
            <a:ext uri="{FF2B5EF4-FFF2-40B4-BE49-F238E27FC236}">
              <a16:creationId xmlns:a16="http://schemas.microsoft.com/office/drawing/2014/main" id="{CED6F3DB-A026-4ED9-897A-91D9D3F08D15}"/>
            </a:ext>
          </a:extLst>
        </xdr:cNvPr>
        <xdr:cNvSpPr/>
      </xdr:nvSpPr>
      <xdr:spPr>
        <a:xfrm flipH="1">
          <a:off x="9981066525" y="6496050"/>
          <a:ext cx="695325" cy="180975"/>
        </a:xfrm>
        <a:prstGeom prst="rightArrow">
          <a:avLst/>
        </a:prstGeom>
        <a:solidFill>
          <a:srgbClr val="F79646"/>
        </a:solidFill>
        <a:ln>
          <a:solidFill>
            <a:srgbClr val="0697C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cope%20Changes\Change%20Notice%20No.%203\C.O.%203%20Cost%20to%20Go%20from%2023%20Au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untry%20Specific\China\TIANJ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 Weeks"/>
      <sheetName val="Payroll Costs SF"/>
      <sheetName val="Detailed Est. Worksheet"/>
      <sheetName val="ODCs"/>
      <sheetName val="Trips"/>
      <sheetName val="Daily"/>
      <sheetName val="CN No. 2 Subconsultants"/>
      <sheetName val="Escalation Calc"/>
      <sheetName val="CN No. 3 Summary Rev 1"/>
      <sheetName val="C.O. 3 Cost to Go from 23 Aug"/>
      <sheetName val="Bech_Lab"/>
      <sheetName val="Direct_Lbr"/>
      <sheetName val="Sheet1"/>
      <sheetName val="WAGERATE BY CRAFT"/>
      <sheetName val="Rates"/>
      <sheetName val="Detail"/>
      <sheetName val="#REF"/>
      <sheetName val="A"/>
      <sheetName val="B"/>
      <sheetName val="Service Est &amp; GM Analysis"/>
      <sheetName val="WAGERATEBYCRAFT"/>
      <sheetName val="_REF"/>
      <sheetName val="ADDITIONAL WORK RATES"/>
      <sheetName val="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net"/>
      <sheetName val="TAX-TIANJIN"/>
    </sheetNames>
    <sheetDataSet>
      <sheetData sheetId="0"/>
      <sheetData sheetId="1">
        <row r="11">
          <cell r="A11">
            <v>80000</v>
          </cell>
          <cell r="B11" t="str">
            <v>-</v>
          </cell>
          <cell r="C11">
            <v>100000</v>
          </cell>
        </row>
        <row r="12">
          <cell r="A12">
            <v>100000</v>
          </cell>
          <cell r="B12" t="str">
            <v>+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Q88"/>
  <sheetViews>
    <sheetView showGridLines="0" view="pageBreakPreview" topLeftCell="A10" zoomScale="40" zoomScaleNormal="70" zoomScaleSheetLayoutView="40" workbookViewId="0">
      <selection activeCell="AS16" sqref="AS16"/>
    </sheetView>
  </sheetViews>
  <sheetFormatPr defaultRowHeight="15" x14ac:dyDescent="0.25"/>
  <cols>
    <col min="1" max="1" width="3.7109375" customWidth="1"/>
    <col min="31" max="31" width="3.7109375" customWidth="1"/>
    <col min="39" max="39" width="3.7109375" style="2" customWidth="1"/>
    <col min="43" max="43" width="3.7109375" customWidth="1"/>
  </cols>
  <sheetData>
    <row r="1" spans="1:43" s="4" customFormat="1" ht="24" customHeight="1" x14ac:dyDescent="0.25">
      <c r="A1" s="5"/>
      <c r="B1" s="6" t="s">
        <v>0</v>
      </c>
      <c r="C1" s="5"/>
      <c r="D1" s="5"/>
      <c r="E1" s="5"/>
      <c r="F1" s="5"/>
      <c r="G1" s="5"/>
      <c r="H1" s="5"/>
      <c r="I1" s="5"/>
      <c r="J1" s="6" t="s">
        <v>1</v>
      </c>
      <c r="K1" s="5"/>
      <c r="L1" s="5"/>
      <c r="M1" s="5"/>
      <c r="N1" s="5"/>
      <c r="O1" s="5"/>
      <c r="P1" s="5"/>
      <c r="Q1" s="5"/>
      <c r="R1" s="5"/>
      <c r="S1" s="5"/>
      <c r="T1" s="6" t="s">
        <v>2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6" t="s">
        <v>7</v>
      </c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spans="1:43" x14ac:dyDescent="0.25">
      <c r="A2" s="1"/>
      <c r="AQ2" s="1"/>
    </row>
    <row r="3" spans="1:43" x14ac:dyDescent="0.25">
      <c r="A3" s="1"/>
      <c r="AQ3" s="1"/>
    </row>
    <row r="4" spans="1:43" x14ac:dyDescent="0.25">
      <c r="A4" s="1"/>
      <c r="AQ4" s="1"/>
    </row>
    <row r="5" spans="1:43" x14ac:dyDescent="0.25">
      <c r="A5" s="1"/>
      <c r="AQ5" s="1"/>
    </row>
    <row r="6" spans="1:43" x14ac:dyDescent="0.25">
      <c r="A6" s="1"/>
      <c r="AQ6" s="1"/>
    </row>
    <row r="7" spans="1:43" x14ac:dyDescent="0.25">
      <c r="A7" s="1"/>
      <c r="AQ7" s="1"/>
    </row>
    <row r="8" spans="1:43" x14ac:dyDescent="0.25">
      <c r="A8" s="1"/>
      <c r="AQ8" s="1"/>
    </row>
    <row r="9" spans="1:43" x14ac:dyDescent="0.25">
      <c r="A9" s="1"/>
      <c r="AQ9" s="1"/>
    </row>
    <row r="10" spans="1:43" x14ac:dyDescent="0.25">
      <c r="A10" s="1"/>
      <c r="AQ10" s="1"/>
    </row>
    <row r="11" spans="1:43" x14ac:dyDescent="0.25">
      <c r="A11" s="1"/>
      <c r="AQ11" s="1"/>
    </row>
    <row r="12" spans="1:43" x14ac:dyDescent="0.25">
      <c r="A12" s="1"/>
      <c r="AQ12" s="1"/>
    </row>
    <row r="13" spans="1:43" x14ac:dyDescent="0.25">
      <c r="A13" s="1"/>
      <c r="AQ13" s="1"/>
    </row>
    <row r="14" spans="1:43" x14ac:dyDescent="0.25">
      <c r="A14" s="1"/>
      <c r="AQ14" s="1"/>
    </row>
    <row r="15" spans="1:43" x14ac:dyDescent="0.25">
      <c r="A15" s="1"/>
      <c r="AQ15" s="1"/>
    </row>
    <row r="16" spans="1:43" x14ac:dyDescent="0.25">
      <c r="A16" s="1"/>
      <c r="AQ16" s="1"/>
    </row>
    <row r="17" spans="1:43" x14ac:dyDescent="0.25">
      <c r="A17" s="1"/>
      <c r="AQ17" s="1"/>
    </row>
    <row r="18" spans="1:43" x14ac:dyDescent="0.25">
      <c r="A18" s="1"/>
      <c r="AQ18" s="1"/>
    </row>
    <row r="19" spans="1:43" x14ac:dyDescent="0.25">
      <c r="A19" s="1"/>
      <c r="AQ19" s="1"/>
    </row>
    <row r="20" spans="1:43" x14ac:dyDescent="0.25">
      <c r="A20" s="1"/>
      <c r="AQ20" s="1"/>
    </row>
    <row r="21" spans="1:43" x14ac:dyDescent="0.25">
      <c r="A21" s="1"/>
      <c r="AQ21" s="1"/>
    </row>
    <row r="22" spans="1:43" s="4" customFormat="1" ht="24" customHeight="1" x14ac:dyDescent="0.25">
      <c r="A22" s="5"/>
      <c r="B22" s="6" t="s">
        <v>4</v>
      </c>
      <c r="C22" s="5"/>
      <c r="D22" s="5"/>
      <c r="E22" s="5"/>
      <c r="F22" s="5"/>
      <c r="G22" s="5"/>
      <c r="H22" s="5"/>
      <c r="I22" s="5"/>
      <c r="J22" s="6"/>
      <c r="K22" s="5"/>
      <c r="L22" s="5"/>
      <c r="M22" s="5"/>
      <c r="N22" s="5"/>
      <c r="O22" s="6" t="s">
        <v>5</v>
      </c>
      <c r="P22" s="5"/>
      <c r="Q22" s="5"/>
      <c r="R22" s="5"/>
      <c r="S22" s="5"/>
      <c r="T22" s="6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</row>
    <row r="23" spans="1:43" x14ac:dyDescent="0.25">
      <c r="A23" s="1"/>
      <c r="AQ23" s="1"/>
    </row>
    <row r="24" spans="1:43" x14ac:dyDescent="0.25">
      <c r="A24" s="1"/>
      <c r="AQ24" s="1"/>
    </row>
    <row r="25" spans="1:43" x14ac:dyDescent="0.25">
      <c r="A25" s="1"/>
      <c r="AQ25" s="1"/>
    </row>
    <row r="26" spans="1:43" x14ac:dyDescent="0.25">
      <c r="A26" s="1"/>
      <c r="AQ26" s="1"/>
    </row>
    <row r="27" spans="1:43" x14ac:dyDescent="0.25">
      <c r="A27" s="1"/>
      <c r="AQ27" s="1"/>
    </row>
    <row r="28" spans="1:43" x14ac:dyDescent="0.25">
      <c r="A28" s="1"/>
      <c r="AQ28" s="1"/>
    </row>
    <row r="29" spans="1:43" x14ac:dyDescent="0.25">
      <c r="A29" s="1"/>
      <c r="AQ29" s="1"/>
    </row>
    <row r="30" spans="1:43" x14ac:dyDescent="0.25">
      <c r="A30" s="1"/>
      <c r="AQ30" s="1"/>
    </row>
    <row r="31" spans="1:43" x14ac:dyDescent="0.25">
      <c r="A31" s="1"/>
      <c r="AQ31" s="1"/>
    </row>
    <row r="32" spans="1:43" x14ac:dyDescent="0.25">
      <c r="A32" s="1"/>
      <c r="AQ32" s="1"/>
    </row>
    <row r="33" spans="1:43" x14ac:dyDescent="0.25">
      <c r="A33" s="1"/>
      <c r="AQ33" s="1"/>
    </row>
    <row r="34" spans="1:43" x14ac:dyDescent="0.25">
      <c r="A34" s="1"/>
      <c r="AQ34" s="1"/>
    </row>
    <row r="35" spans="1:43" x14ac:dyDescent="0.25">
      <c r="A35" s="1"/>
      <c r="AQ35" s="1"/>
    </row>
    <row r="36" spans="1:43" x14ac:dyDescent="0.25">
      <c r="A36" s="1"/>
      <c r="AQ36" s="1"/>
    </row>
    <row r="37" spans="1:43" x14ac:dyDescent="0.25">
      <c r="A37" s="1"/>
      <c r="AQ37" s="1"/>
    </row>
    <row r="38" spans="1:43" x14ac:dyDescent="0.25">
      <c r="A38" s="1"/>
      <c r="AQ38" s="1"/>
    </row>
    <row r="39" spans="1:43" x14ac:dyDescent="0.25">
      <c r="A39" s="1"/>
      <c r="AQ39" s="1"/>
    </row>
    <row r="40" spans="1:43" x14ac:dyDescent="0.25">
      <c r="A40" s="1"/>
      <c r="AQ40" s="1"/>
    </row>
    <row r="41" spans="1:43" x14ac:dyDescent="0.25">
      <c r="A41" s="1"/>
      <c r="AQ41" s="1"/>
    </row>
    <row r="42" spans="1:43" x14ac:dyDescent="0.25">
      <c r="A42" s="1"/>
      <c r="AQ42" s="1"/>
    </row>
    <row r="43" spans="1:43" x14ac:dyDescent="0.25">
      <c r="A43" s="1"/>
      <c r="AQ43" s="1"/>
    </row>
    <row r="44" spans="1:43" x14ac:dyDescent="0.25">
      <c r="A44" s="1"/>
      <c r="AQ44" s="1"/>
    </row>
    <row r="45" spans="1:43" x14ac:dyDescent="0.25">
      <c r="A45" s="1"/>
      <c r="AQ45" s="1"/>
    </row>
    <row r="46" spans="1:43" x14ac:dyDescent="0.25">
      <c r="A46" s="1"/>
      <c r="AQ46" s="1"/>
    </row>
    <row r="47" spans="1:43" x14ac:dyDescent="0.25">
      <c r="A47" s="1"/>
      <c r="AQ47" s="1"/>
    </row>
    <row r="48" spans="1:43" x14ac:dyDescent="0.25">
      <c r="A48" s="1"/>
      <c r="AQ48" s="1"/>
    </row>
    <row r="49" spans="1:43" x14ac:dyDescent="0.25">
      <c r="A49" s="1"/>
      <c r="AQ49" s="1"/>
    </row>
    <row r="50" spans="1:43" s="7" customFormat="1" ht="24" customHeight="1" x14ac:dyDescent="0.25">
      <c r="A50" s="5"/>
      <c r="B50" s="8"/>
      <c r="J50" s="8"/>
      <c r="T50" s="8"/>
      <c r="AQ50" s="5"/>
    </row>
    <row r="51" spans="1:43" x14ac:dyDescent="0.25">
      <c r="A51" s="1"/>
      <c r="AQ51" s="1"/>
    </row>
    <row r="52" spans="1:43" x14ac:dyDescent="0.25">
      <c r="A52" s="1"/>
      <c r="AQ52" s="1"/>
    </row>
    <row r="53" spans="1:43" x14ac:dyDescent="0.25">
      <c r="A53" s="1"/>
      <c r="AQ53" s="1"/>
    </row>
    <row r="54" spans="1:43" x14ac:dyDescent="0.25">
      <c r="A54" s="1"/>
      <c r="AQ54" s="1"/>
    </row>
    <row r="55" spans="1:43" x14ac:dyDescent="0.25">
      <c r="A55" s="1"/>
      <c r="AQ55" s="1"/>
    </row>
    <row r="56" spans="1:43" x14ac:dyDescent="0.25">
      <c r="A56" s="1"/>
      <c r="AQ56" s="1"/>
    </row>
    <row r="57" spans="1:43" x14ac:dyDescent="0.25">
      <c r="A57" s="1"/>
      <c r="AQ57" s="1"/>
    </row>
    <row r="58" spans="1:43" x14ac:dyDescent="0.25">
      <c r="A58" s="1"/>
      <c r="AQ58" s="1"/>
    </row>
    <row r="59" spans="1:43" x14ac:dyDescent="0.25">
      <c r="A59" s="1"/>
      <c r="AQ59" s="1"/>
    </row>
    <row r="60" spans="1:43" x14ac:dyDescent="0.25">
      <c r="A60" s="1"/>
      <c r="AQ60" s="1"/>
    </row>
    <row r="61" spans="1:43" x14ac:dyDescent="0.25">
      <c r="A61" s="1"/>
      <c r="AQ61" s="1"/>
    </row>
    <row r="62" spans="1:43" x14ac:dyDescent="0.25">
      <c r="A62" s="1"/>
      <c r="AQ62" s="1"/>
    </row>
    <row r="63" spans="1:43" x14ac:dyDescent="0.25">
      <c r="A63" s="1"/>
      <c r="AQ63" s="1"/>
    </row>
    <row r="64" spans="1:43" x14ac:dyDescent="0.25">
      <c r="A64" s="1"/>
      <c r="AQ64" s="1"/>
    </row>
    <row r="65" spans="1:43" s="4" customFormat="1" ht="24" customHeight="1" x14ac:dyDescent="0.25">
      <c r="A65" s="5"/>
      <c r="B65" s="6" t="s">
        <v>3</v>
      </c>
      <c r="C65" s="5"/>
      <c r="D65" s="5"/>
      <c r="E65" s="5"/>
      <c r="F65" s="5"/>
      <c r="G65" s="5"/>
      <c r="H65" s="5"/>
      <c r="I65" s="5"/>
      <c r="J65" s="6"/>
      <c r="K65" s="5"/>
      <c r="L65" s="5"/>
      <c r="M65" s="5"/>
      <c r="N65" s="5"/>
      <c r="O65" s="5"/>
      <c r="P65" s="5"/>
      <c r="Q65" s="5"/>
      <c r="R65" s="5"/>
      <c r="S65" s="5"/>
      <c r="T65" s="6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6" t="s">
        <v>6</v>
      </c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</row>
    <row r="66" spans="1:43" x14ac:dyDescent="0.25">
      <c r="A66" s="1"/>
      <c r="AE66" s="1"/>
      <c r="AQ66" s="1"/>
    </row>
    <row r="67" spans="1:43" x14ac:dyDescent="0.25">
      <c r="A67" s="1"/>
      <c r="AE67" s="1"/>
      <c r="AQ67" s="1"/>
    </row>
    <row r="68" spans="1:43" x14ac:dyDescent="0.25">
      <c r="A68" s="1"/>
      <c r="AE68" s="1"/>
      <c r="AQ68" s="1"/>
    </row>
    <row r="69" spans="1:43" x14ac:dyDescent="0.25">
      <c r="A69" s="1"/>
      <c r="AE69" s="1"/>
      <c r="AQ69" s="1"/>
    </row>
    <row r="70" spans="1:43" x14ac:dyDescent="0.25">
      <c r="A70" s="1"/>
      <c r="AE70" s="1"/>
      <c r="AQ70" s="1"/>
    </row>
    <row r="71" spans="1:43" x14ac:dyDescent="0.25">
      <c r="A71" s="1"/>
      <c r="AE71" s="1"/>
      <c r="AQ71" s="1"/>
    </row>
    <row r="72" spans="1:43" x14ac:dyDescent="0.25">
      <c r="A72" s="1"/>
      <c r="AE72" s="1"/>
      <c r="AQ72" s="1"/>
    </row>
    <row r="73" spans="1:43" x14ac:dyDescent="0.25">
      <c r="A73" s="1"/>
      <c r="AE73" s="1"/>
      <c r="AQ73" s="1"/>
    </row>
    <row r="74" spans="1:43" x14ac:dyDescent="0.25">
      <c r="A74" s="1"/>
      <c r="AE74" s="1"/>
      <c r="AQ74" s="1"/>
    </row>
    <row r="75" spans="1:43" x14ac:dyDescent="0.25">
      <c r="A75" s="1"/>
      <c r="AE75" s="1"/>
      <c r="AQ75" s="1"/>
    </row>
    <row r="76" spans="1:43" x14ac:dyDescent="0.25">
      <c r="A76" s="1"/>
      <c r="AE76" s="1"/>
      <c r="AQ76" s="1"/>
    </row>
    <row r="77" spans="1:43" x14ac:dyDescent="0.25">
      <c r="A77" s="1"/>
      <c r="AE77" s="1"/>
      <c r="AQ77" s="1"/>
    </row>
    <row r="78" spans="1:43" x14ac:dyDescent="0.25">
      <c r="A78" s="1"/>
      <c r="AE78" s="1"/>
      <c r="AQ78" s="1"/>
    </row>
    <row r="79" spans="1:43" x14ac:dyDescent="0.25">
      <c r="A79" s="1"/>
      <c r="AE79" s="1"/>
      <c r="AQ79" s="1"/>
    </row>
    <row r="80" spans="1:43" x14ac:dyDescent="0.25">
      <c r="A80" s="1"/>
      <c r="AE80" s="1"/>
      <c r="AQ80" s="1"/>
    </row>
    <row r="81" spans="1:43" x14ac:dyDescent="0.25">
      <c r="A81" s="1"/>
      <c r="AE81" s="1"/>
      <c r="AQ81" s="1"/>
    </row>
    <row r="82" spans="1:43" x14ac:dyDescent="0.25">
      <c r="A82" s="1"/>
      <c r="AE82" s="1"/>
      <c r="AQ82" s="1"/>
    </row>
    <row r="83" spans="1:43" x14ac:dyDescent="0.25">
      <c r="A83" s="1"/>
      <c r="AE83" s="1"/>
      <c r="AQ83" s="1"/>
    </row>
    <row r="84" spans="1:43" x14ac:dyDescent="0.25">
      <c r="A84" s="1"/>
      <c r="AE84" s="1"/>
      <c r="AQ84" s="1"/>
    </row>
    <row r="85" spans="1:43" x14ac:dyDescent="0.25">
      <c r="A85" s="1"/>
      <c r="AE85" s="1"/>
      <c r="AQ85" s="1"/>
    </row>
    <row r="86" spans="1:43" x14ac:dyDescent="0.25">
      <c r="A86" s="1"/>
      <c r="AE86" s="1"/>
      <c r="AQ86" s="1"/>
    </row>
    <row r="87" spans="1:43" x14ac:dyDescent="0.25">
      <c r="A87" s="1"/>
      <c r="AE87" s="1"/>
      <c r="AQ87" s="1"/>
    </row>
    <row r="88" spans="1:4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</sheetData>
  <pageMargins left="0.7" right="0.7" top="0.75" bottom="0" header="0.3" footer="0.3"/>
  <pageSetup paperSize="8" scale="52" fitToHeight="0" orientation="landscape" horizontalDpi="1200" verticalDpi="1200" r:id="rId1"/>
  <headerFooter>
    <oddHeader>&amp;L&amp;"-,Bold"&amp;34PRISHTINE HANI I ELEZIT MOTORWAY PROJECT - PROGRESS AND PERFORMANCE DASHBOARD&amp;R&amp;"-,Bold"&amp;34&amp;D</oddHead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30"/>
  <sheetViews>
    <sheetView showGridLines="0" rightToLeft="1" zoomScale="70" zoomScaleNormal="70" workbookViewId="0">
      <selection sqref="A1:F21"/>
    </sheetView>
  </sheetViews>
  <sheetFormatPr defaultRowHeight="15" x14ac:dyDescent="0.25"/>
  <cols>
    <col min="1" max="1" width="3.42578125" customWidth="1"/>
    <col min="2" max="2" width="44.7109375" customWidth="1"/>
    <col min="3" max="5" width="20.140625" customWidth="1"/>
    <col min="6" max="6" width="14" customWidth="1"/>
    <col min="7" max="7" width="24.85546875" customWidth="1"/>
    <col min="8" max="8" width="20.28515625" customWidth="1"/>
    <col min="9" max="9" width="18.7109375" customWidth="1"/>
    <col min="10" max="37" width="9.140625" customWidth="1"/>
    <col min="38" max="38" width="13.85546875" customWidth="1"/>
    <col min="39" max="43" width="9.140625" customWidth="1"/>
    <col min="44" max="45" width="12.85546875" customWidth="1"/>
    <col min="46" max="46" width="11" customWidth="1"/>
    <col min="47" max="52" width="11.85546875" customWidth="1"/>
    <col min="53" max="53" width="12.85546875" customWidth="1"/>
    <col min="54" max="54" width="11" customWidth="1"/>
    <col min="55" max="59" width="9.7109375" customWidth="1"/>
    <col min="60" max="60" width="14.85546875" customWidth="1"/>
    <col min="61" max="62" width="15" customWidth="1"/>
    <col min="63" max="63" width="13.85546875" customWidth="1"/>
    <col min="64" max="64" width="16.5703125" customWidth="1"/>
    <col min="65" max="65" width="15.7109375" customWidth="1"/>
    <col min="66" max="66" width="16.5703125" customWidth="1"/>
    <col min="67" max="67" width="15.140625" customWidth="1"/>
    <col min="68" max="68" width="16.5703125" customWidth="1"/>
    <col min="69" max="69" width="15" customWidth="1"/>
    <col min="70" max="70" width="15.7109375" customWidth="1"/>
    <col min="71" max="71" width="14.5703125" customWidth="1"/>
    <col min="72" max="72" width="15.42578125" customWidth="1"/>
    <col min="73" max="73" width="14.85546875" customWidth="1"/>
    <col min="74" max="74" width="15.7109375" customWidth="1"/>
    <col min="75" max="75" width="15.42578125" customWidth="1"/>
    <col min="76" max="76" width="16.28515625" customWidth="1"/>
    <col min="77" max="77" width="15.42578125" customWidth="1"/>
    <col min="78" max="78" width="16.42578125" customWidth="1"/>
    <col min="79" max="80" width="15.85546875" customWidth="1"/>
    <col min="81" max="81" width="15.85546875" bestFit="1" customWidth="1"/>
    <col min="82" max="83" width="15.85546875" customWidth="1"/>
    <col min="84" max="84" width="16.42578125" bestFit="1" customWidth="1"/>
    <col min="86" max="86" width="17.5703125" customWidth="1"/>
    <col min="87" max="87" width="21.85546875" customWidth="1"/>
  </cols>
  <sheetData>
    <row r="1" spans="1:6" x14ac:dyDescent="0.25">
      <c r="A1" s="38"/>
      <c r="B1" s="38"/>
      <c r="C1" s="38"/>
      <c r="D1" s="38"/>
      <c r="E1" s="38"/>
      <c r="F1" s="38"/>
    </row>
    <row r="2" spans="1:6" ht="37.5" x14ac:dyDescent="0.25">
      <c r="A2" s="38"/>
      <c r="B2" s="184" t="s">
        <v>169</v>
      </c>
      <c r="C2" s="208" t="s">
        <v>172</v>
      </c>
      <c r="D2" s="208" t="s">
        <v>170</v>
      </c>
      <c r="E2" s="208" t="s">
        <v>171</v>
      </c>
      <c r="F2" s="38"/>
    </row>
    <row r="3" spans="1:6" ht="23.25" customHeight="1" x14ac:dyDescent="0.25">
      <c r="A3" s="38"/>
      <c r="B3" s="213" t="s">
        <v>180</v>
      </c>
      <c r="C3" s="186">
        <v>35000</v>
      </c>
      <c r="D3" s="186">
        <v>15000000</v>
      </c>
      <c r="E3" s="187">
        <f>D3/C3</f>
        <v>428.57142857142856</v>
      </c>
      <c r="F3" s="38"/>
    </row>
    <row r="4" spans="1:6" ht="23.25" customHeight="1" x14ac:dyDescent="0.25">
      <c r="A4" s="38"/>
      <c r="B4" s="211" t="s">
        <v>181</v>
      </c>
      <c r="C4" s="188">
        <v>500</v>
      </c>
      <c r="D4" s="188">
        <v>1000000</v>
      </c>
      <c r="E4" s="189"/>
      <c r="F4" s="38"/>
    </row>
    <row r="5" spans="1:6" ht="23.25" customHeight="1" x14ac:dyDescent="0.25">
      <c r="A5" s="38"/>
      <c r="B5" s="211" t="s">
        <v>182</v>
      </c>
      <c r="C5" s="188">
        <v>200</v>
      </c>
      <c r="D5" s="188">
        <v>1000000</v>
      </c>
      <c r="E5" s="189"/>
      <c r="F5" s="38"/>
    </row>
    <row r="6" spans="1:6" ht="23.25" customHeight="1" x14ac:dyDescent="0.25">
      <c r="A6" s="38"/>
      <c r="B6" s="214" t="s">
        <v>183</v>
      </c>
      <c r="C6" s="190">
        <f>SUM(C3:C5)</f>
        <v>35700</v>
      </c>
      <c r="D6" s="190">
        <f>SUM(D3:D5)</f>
        <v>17000000</v>
      </c>
      <c r="E6" s="191">
        <f>D6/C6</f>
        <v>476.1904761904762</v>
      </c>
      <c r="F6" s="38"/>
    </row>
    <row r="7" spans="1:6" ht="23.25" customHeight="1" x14ac:dyDescent="0.25">
      <c r="A7" s="38"/>
      <c r="B7" s="215" t="s">
        <v>184</v>
      </c>
      <c r="C7" s="192">
        <v>100</v>
      </c>
      <c r="D7" s="192">
        <v>216000</v>
      </c>
      <c r="E7" s="193"/>
      <c r="F7" s="38"/>
    </row>
    <row r="8" spans="1:6" ht="23.25" customHeight="1" x14ac:dyDescent="0.25">
      <c r="A8" s="38"/>
      <c r="B8" s="216" t="s">
        <v>185</v>
      </c>
      <c r="C8" s="194">
        <f>SUM(C6:C7)</f>
        <v>35800</v>
      </c>
      <c r="D8" s="194">
        <f>SUM(D6:D7)</f>
        <v>17216000</v>
      </c>
      <c r="E8" s="195">
        <f>D8/C8</f>
        <v>480.89385474860336</v>
      </c>
      <c r="F8" s="38"/>
    </row>
    <row r="9" spans="1:6" ht="23.25" customHeight="1" x14ac:dyDescent="0.25">
      <c r="A9" s="38"/>
      <c r="B9" s="209" t="s">
        <v>186</v>
      </c>
      <c r="C9" s="196">
        <v>15000</v>
      </c>
      <c r="D9" s="196">
        <f>6000000</f>
        <v>6000000</v>
      </c>
      <c r="E9" s="197">
        <f>D9/C9</f>
        <v>400</v>
      </c>
      <c r="F9" s="38"/>
    </row>
    <row r="10" spans="1:6" ht="18.75" x14ac:dyDescent="0.25">
      <c r="A10" s="38"/>
      <c r="B10" s="198"/>
      <c r="C10" s="199"/>
      <c r="D10" s="199"/>
      <c r="E10" s="199"/>
      <c r="F10" s="38"/>
    </row>
    <row r="11" spans="1:6" ht="18.75" x14ac:dyDescent="0.25">
      <c r="A11" s="38"/>
      <c r="B11" s="184" t="s">
        <v>169</v>
      </c>
      <c r="C11" s="208" t="s">
        <v>170</v>
      </c>
      <c r="D11" s="185" t="s">
        <v>173</v>
      </c>
      <c r="E11" s="199"/>
      <c r="F11" s="38"/>
    </row>
    <row r="12" spans="1:6" ht="18.75" x14ac:dyDescent="0.25">
      <c r="A12" s="38"/>
      <c r="B12" s="210" t="s">
        <v>175</v>
      </c>
      <c r="C12" s="200"/>
      <c r="D12" s="201"/>
      <c r="E12" s="199"/>
      <c r="F12" s="38"/>
    </row>
    <row r="13" spans="1:6" ht="18.75" x14ac:dyDescent="0.25">
      <c r="A13" s="38"/>
      <c r="B13" s="211" t="s">
        <v>176</v>
      </c>
      <c r="C13" s="202"/>
      <c r="D13" s="203"/>
      <c r="E13" s="199"/>
      <c r="F13" s="38"/>
    </row>
    <row r="14" spans="1:6" ht="18.75" x14ac:dyDescent="0.25">
      <c r="A14" s="38"/>
      <c r="B14" s="211" t="s">
        <v>177</v>
      </c>
      <c r="C14" s="202"/>
      <c r="D14" s="203"/>
      <c r="E14" s="199"/>
      <c r="F14" s="38"/>
    </row>
    <row r="15" spans="1:6" ht="18.75" x14ac:dyDescent="0.25">
      <c r="A15" s="38"/>
      <c r="B15" s="211" t="s">
        <v>178</v>
      </c>
      <c r="C15" s="202"/>
      <c r="D15" s="204"/>
      <c r="E15" s="199"/>
      <c r="F15" s="38"/>
    </row>
    <row r="16" spans="1:6" ht="18.75" x14ac:dyDescent="0.25">
      <c r="A16" s="38"/>
      <c r="B16" s="212" t="s">
        <v>179</v>
      </c>
      <c r="C16" s="205"/>
      <c r="D16" s="206"/>
      <c r="E16" s="199"/>
      <c r="F16" s="38"/>
    </row>
    <row r="17" spans="1:6" ht="18.75" x14ac:dyDescent="0.25">
      <c r="A17" s="38"/>
      <c r="B17" s="38"/>
      <c r="C17" s="38"/>
      <c r="D17" s="38"/>
      <c r="E17" s="199"/>
      <c r="F17" s="38"/>
    </row>
    <row r="18" spans="1:6" ht="18.75" x14ac:dyDescent="0.25">
      <c r="A18" s="38"/>
      <c r="B18" s="38"/>
      <c r="C18" s="38"/>
      <c r="D18" s="209" t="s">
        <v>174</v>
      </c>
      <c r="E18" s="207"/>
      <c r="F18" s="38"/>
    </row>
    <row r="19" spans="1:6" ht="18.75" x14ac:dyDescent="0.25">
      <c r="A19" s="38"/>
      <c r="B19" s="38"/>
      <c r="C19" s="38"/>
      <c r="D19" s="38"/>
      <c r="E19" s="199"/>
      <c r="F19" s="38"/>
    </row>
    <row r="20" spans="1:6" ht="18.75" x14ac:dyDescent="0.25">
      <c r="A20" s="38"/>
      <c r="B20" s="38"/>
      <c r="C20" s="38"/>
      <c r="D20" s="38"/>
      <c r="E20" s="199"/>
      <c r="F20" s="38"/>
    </row>
    <row r="21" spans="1:6" ht="18.75" x14ac:dyDescent="0.25">
      <c r="A21" s="38"/>
      <c r="B21" s="38"/>
      <c r="C21" s="38"/>
      <c r="D21" s="38"/>
      <c r="E21" s="199"/>
      <c r="F21" s="38"/>
    </row>
    <row r="49" spans="6:69" x14ac:dyDescent="0.25">
      <c r="F49" s="9">
        <v>42003</v>
      </c>
      <c r="G49" s="9">
        <v>42004</v>
      </c>
      <c r="H49" s="9">
        <v>42005</v>
      </c>
      <c r="I49" s="9">
        <v>42006</v>
      </c>
      <c r="J49" s="9">
        <v>42007</v>
      </c>
      <c r="K49" s="9">
        <v>42008</v>
      </c>
      <c r="L49" s="9">
        <v>42009</v>
      </c>
      <c r="M49" s="9">
        <v>42010</v>
      </c>
      <c r="N49" s="9">
        <v>42011</v>
      </c>
      <c r="O49" s="9">
        <v>42012</v>
      </c>
      <c r="P49" s="9">
        <v>42013</v>
      </c>
      <c r="Q49" s="9">
        <v>42014</v>
      </c>
      <c r="R49" s="9">
        <v>42015</v>
      </c>
      <c r="S49" s="9">
        <v>42016</v>
      </c>
      <c r="T49" s="9">
        <v>42017</v>
      </c>
      <c r="U49" s="9">
        <v>42018</v>
      </c>
      <c r="V49" s="9">
        <v>42019</v>
      </c>
      <c r="W49" s="9">
        <v>42020</v>
      </c>
      <c r="X49" s="9">
        <v>42021</v>
      </c>
      <c r="Y49" s="9">
        <v>42022</v>
      </c>
      <c r="Z49" s="9">
        <v>42023</v>
      </c>
      <c r="AA49" s="9">
        <v>42024</v>
      </c>
      <c r="AB49" s="9">
        <v>42025</v>
      </c>
      <c r="AC49" s="9">
        <v>42026</v>
      </c>
      <c r="AD49" s="9">
        <v>42027</v>
      </c>
      <c r="AE49" s="9">
        <v>42028</v>
      </c>
      <c r="AF49" s="9">
        <v>42029</v>
      </c>
      <c r="AG49" s="9">
        <v>42030</v>
      </c>
      <c r="AH49" s="9">
        <v>42031</v>
      </c>
      <c r="AI49" s="9">
        <v>42032</v>
      </c>
      <c r="AJ49" s="9">
        <v>42033</v>
      </c>
      <c r="AK49" s="9">
        <v>42034</v>
      </c>
      <c r="AL49" s="13">
        <v>42035</v>
      </c>
      <c r="AM49" s="9">
        <v>42036</v>
      </c>
      <c r="AN49" s="9">
        <v>42037</v>
      </c>
      <c r="AO49" s="9">
        <v>42038</v>
      </c>
      <c r="AP49" s="9">
        <v>42039</v>
      </c>
      <c r="AQ49" s="9">
        <v>42040</v>
      </c>
      <c r="AR49" s="9">
        <v>42041</v>
      </c>
      <c r="AS49" s="9">
        <v>42042</v>
      </c>
      <c r="AT49" s="9">
        <v>42043</v>
      </c>
      <c r="AU49" s="9">
        <v>42044</v>
      </c>
      <c r="AV49" s="9">
        <v>42045</v>
      </c>
      <c r="AW49" s="9">
        <v>42046</v>
      </c>
      <c r="AX49" s="9">
        <v>42047</v>
      </c>
      <c r="AY49" s="9">
        <v>42048</v>
      </c>
      <c r="AZ49" s="9">
        <v>42049</v>
      </c>
      <c r="BA49" s="9">
        <v>42050</v>
      </c>
      <c r="BB49" s="9">
        <v>42051</v>
      </c>
      <c r="BC49" s="9">
        <v>42052</v>
      </c>
      <c r="BD49" s="9">
        <v>42053</v>
      </c>
      <c r="BE49" s="9">
        <v>42054</v>
      </c>
      <c r="BF49" s="9">
        <v>42055</v>
      </c>
      <c r="BG49" s="9">
        <v>42056</v>
      </c>
      <c r="BH49" s="9">
        <v>42057</v>
      </c>
      <c r="BI49" s="9">
        <v>42058</v>
      </c>
      <c r="BJ49" s="9">
        <v>42059</v>
      </c>
      <c r="BK49" s="9">
        <v>42060</v>
      </c>
      <c r="BL49" s="9">
        <v>42061</v>
      </c>
      <c r="BM49" s="9">
        <v>42062</v>
      </c>
      <c r="BN49" s="9">
        <v>42063</v>
      </c>
      <c r="BO49" s="9">
        <v>42064</v>
      </c>
      <c r="BP49" s="9">
        <v>42065</v>
      </c>
      <c r="BQ49" s="9">
        <v>42066</v>
      </c>
    </row>
    <row r="50" spans="6:69" x14ac:dyDescent="0.25">
      <c r="F50">
        <v>3.5454931972789205E-2</v>
      </c>
      <c r="G50">
        <v>3.5454931972789261E-2</v>
      </c>
      <c r="J50">
        <v>3.7037037037037035E-2</v>
      </c>
      <c r="K50">
        <v>3.7037037037037042E-2</v>
      </c>
      <c r="L50">
        <v>3.7037037037037035E-2</v>
      </c>
      <c r="M50">
        <v>3.7037037037037035E-2</v>
      </c>
      <c r="N50">
        <v>3.5493827160493825E-2</v>
      </c>
      <c r="O50">
        <v>3.5493827160493825E-2</v>
      </c>
      <c r="P50">
        <v>3.5493827160493825E-2</v>
      </c>
      <c r="Q50">
        <v>3.5493827160493832E-2</v>
      </c>
      <c r="R50">
        <v>3.5493827160493832E-2</v>
      </c>
      <c r="S50">
        <v>3.5493827160493825E-2</v>
      </c>
      <c r="T50">
        <v>3.5493827160493832E-2</v>
      </c>
      <c r="U50">
        <v>3.5493827160493832E-2</v>
      </c>
      <c r="V50">
        <v>3.5493827160493832E-2</v>
      </c>
      <c r="W50">
        <v>3.5493827160493832E-2</v>
      </c>
      <c r="X50">
        <v>3.5493827160493832E-2</v>
      </c>
      <c r="Y50">
        <v>3.2958553791887127E-2</v>
      </c>
      <c r="Z50">
        <v>3.2958553791887127E-2</v>
      </c>
      <c r="AA50">
        <v>3.295855379188712E-2</v>
      </c>
      <c r="AB50">
        <v>3.295855379188712E-2</v>
      </c>
      <c r="AC50">
        <v>3.262896825396825E-2</v>
      </c>
      <c r="AD50">
        <v>3.262896825396825E-2</v>
      </c>
      <c r="AE50">
        <v>3.2628968253968257E-2</v>
      </c>
      <c r="AF50">
        <v>3.2628968253968264E-2</v>
      </c>
      <c r="AG50">
        <v>3.2628968253968271E-2</v>
      </c>
      <c r="AH50">
        <v>3.2628968253968257E-2</v>
      </c>
      <c r="AI50">
        <v>3.2628968253968271E-2</v>
      </c>
      <c r="AJ50">
        <v>3.2628968253968292E-2</v>
      </c>
      <c r="AK50">
        <v>3.2628968253968271E-2</v>
      </c>
      <c r="AL50" s="12">
        <v>7</v>
      </c>
      <c r="AN50">
        <v>3.8461538461538464E-2</v>
      </c>
      <c r="AO50">
        <v>3.8461538461538464E-2</v>
      </c>
      <c r="AP50">
        <v>3.8461538461538464E-2</v>
      </c>
      <c r="AQ50">
        <v>3.8461538461538464E-2</v>
      </c>
      <c r="AR50">
        <v>3.8461538461538464E-2</v>
      </c>
      <c r="AS50">
        <v>3.8461538461538464E-2</v>
      </c>
      <c r="AU50">
        <v>4.0485829959514164E-2</v>
      </c>
      <c r="AV50">
        <v>4.048582995951417E-2</v>
      </c>
      <c r="AW50">
        <v>4.048582995951417E-2</v>
      </c>
      <c r="AX50">
        <v>4.048582995951417E-2</v>
      </c>
      <c r="AY50">
        <v>4.048582995951417E-2</v>
      </c>
      <c r="AZ50">
        <v>4.048582995951417E-2</v>
      </c>
      <c r="BA50">
        <v>3.759398496240602E-2</v>
      </c>
      <c r="BB50">
        <v>3.759398496240602E-2</v>
      </c>
      <c r="BC50">
        <v>3.7593984962406013E-2</v>
      </c>
      <c r="BD50">
        <v>3.7593984962406006E-2</v>
      </c>
      <c r="BE50">
        <v>3.7593984962406013E-2</v>
      </c>
      <c r="BF50">
        <v>3.759398496240602E-2</v>
      </c>
      <c r="BG50">
        <v>3.7593984962406013E-2</v>
      </c>
      <c r="BH50">
        <v>3.7593984962406006E-2</v>
      </c>
    </row>
    <row r="51" spans="6:69" x14ac:dyDescent="0.25">
      <c r="F51">
        <v>0</v>
      </c>
      <c r="G51">
        <v>1118</v>
      </c>
      <c r="J51">
        <v>5324</v>
      </c>
      <c r="K51">
        <v>5880</v>
      </c>
      <c r="L51">
        <v>0</v>
      </c>
      <c r="M51">
        <v>3016</v>
      </c>
      <c r="N51">
        <v>3800</v>
      </c>
      <c r="O51">
        <v>4086</v>
      </c>
      <c r="P51">
        <v>3321</v>
      </c>
      <c r="Q51">
        <v>1539</v>
      </c>
      <c r="R51">
        <v>5246</v>
      </c>
      <c r="S51">
        <v>5842</v>
      </c>
      <c r="T51">
        <v>8706</v>
      </c>
      <c r="U51">
        <v>1870</v>
      </c>
      <c r="V51">
        <v>3450</v>
      </c>
      <c r="W51">
        <v>1100</v>
      </c>
      <c r="X51">
        <v>1100</v>
      </c>
      <c r="Y51">
        <v>0</v>
      </c>
      <c r="Z51">
        <v>1180</v>
      </c>
      <c r="AA51">
        <v>0</v>
      </c>
      <c r="AB51">
        <v>4200</v>
      </c>
      <c r="AC51">
        <v>840</v>
      </c>
      <c r="AD51">
        <v>0</v>
      </c>
      <c r="AE51">
        <v>980</v>
      </c>
      <c r="AF51">
        <v>0</v>
      </c>
      <c r="AG51">
        <v>2313</v>
      </c>
      <c r="AH51">
        <v>714</v>
      </c>
      <c r="AI51">
        <v>1490</v>
      </c>
      <c r="AJ51">
        <v>770</v>
      </c>
      <c r="AK51">
        <v>1820</v>
      </c>
      <c r="AL51" s="12">
        <v>663527.74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U51">
        <v>0</v>
      </c>
      <c r="AV51">
        <v>0</v>
      </c>
      <c r="AW51">
        <v>3788</v>
      </c>
      <c r="AX51">
        <v>4423</v>
      </c>
      <c r="AY51">
        <v>4326</v>
      </c>
      <c r="AZ51">
        <v>2698</v>
      </c>
      <c r="BA51">
        <v>5016</v>
      </c>
      <c r="BB51">
        <v>3804</v>
      </c>
      <c r="BC51">
        <v>0</v>
      </c>
      <c r="BD51">
        <v>1100</v>
      </c>
      <c r="BE51">
        <v>4528</v>
      </c>
      <c r="BF51">
        <v>4512</v>
      </c>
      <c r="BG51">
        <v>7348</v>
      </c>
      <c r="BH51">
        <v>5421</v>
      </c>
    </row>
    <row r="52" spans="6:69" x14ac:dyDescent="0.25">
      <c r="F52">
        <v>0</v>
      </c>
      <c r="G52">
        <v>0</v>
      </c>
      <c r="J52">
        <v>3251</v>
      </c>
      <c r="K52">
        <v>8397</v>
      </c>
      <c r="L52">
        <v>0</v>
      </c>
      <c r="M52">
        <v>2907</v>
      </c>
      <c r="N52">
        <v>5424</v>
      </c>
      <c r="O52">
        <v>7354</v>
      </c>
      <c r="P52">
        <v>7684</v>
      </c>
      <c r="Q52">
        <v>8000</v>
      </c>
      <c r="R52">
        <v>8047</v>
      </c>
      <c r="S52">
        <v>0</v>
      </c>
      <c r="T52">
        <v>0</v>
      </c>
      <c r="U52">
        <v>5509</v>
      </c>
      <c r="V52">
        <v>7124</v>
      </c>
      <c r="W52">
        <v>6920</v>
      </c>
      <c r="X52">
        <v>7234</v>
      </c>
      <c r="Y52">
        <v>6154</v>
      </c>
      <c r="Z52">
        <v>5387</v>
      </c>
      <c r="AA52">
        <v>0</v>
      </c>
      <c r="AB52">
        <v>5345</v>
      </c>
      <c r="AC52">
        <v>5072</v>
      </c>
      <c r="AD52">
        <v>6589</v>
      </c>
      <c r="AE52">
        <v>8320</v>
      </c>
      <c r="AF52">
        <v>5755</v>
      </c>
      <c r="AG52">
        <v>3601</v>
      </c>
      <c r="AH52">
        <v>7518</v>
      </c>
      <c r="AI52">
        <v>8057</v>
      </c>
      <c r="AJ52">
        <v>8595</v>
      </c>
      <c r="AK52">
        <v>7974</v>
      </c>
      <c r="AL52" s="12">
        <v>497122.41</v>
      </c>
      <c r="AN52">
        <v>6900</v>
      </c>
      <c r="AO52">
        <v>7680</v>
      </c>
      <c r="AP52">
        <v>0</v>
      </c>
      <c r="AQ52">
        <v>0</v>
      </c>
      <c r="AR52">
        <v>0</v>
      </c>
      <c r="AS52">
        <v>0</v>
      </c>
      <c r="AU52">
        <v>6642</v>
      </c>
      <c r="AV52">
        <v>0</v>
      </c>
      <c r="AW52">
        <v>4965</v>
      </c>
      <c r="AX52">
        <v>7770</v>
      </c>
      <c r="AY52">
        <v>7896</v>
      </c>
      <c r="AZ52">
        <v>8417</v>
      </c>
      <c r="BA52">
        <v>10969</v>
      </c>
      <c r="BB52">
        <v>10111</v>
      </c>
      <c r="BC52">
        <v>0</v>
      </c>
      <c r="BD52">
        <v>9939</v>
      </c>
      <c r="BE52">
        <v>11306</v>
      </c>
      <c r="BF52">
        <v>11739</v>
      </c>
      <c r="BG52">
        <v>12421</v>
      </c>
      <c r="BH52">
        <v>9523</v>
      </c>
    </row>
    <row r="53" spans="6:69" x14ac:dyDescent="0.25">
      <c r="F53">
        <v>3101</v>
      </c>
      <c r="G53">
        <v>1403</v>
      </c>
      <c r="J53">
        <v>2997</v>
      </c>
      <c r="K53">
        <v>3100</v>
      </c>
      <c r="L53">
        <v>5393</v>
      </c>
      <c r="M53">
        <v>5015</v>
      </c>
      <c r="N53">
        <v>5175</v>
      </c>
      <c r="O53">
        <v>4757</v>
      </c>
      <c r="P53">
        <v>5500</v>
      </c>
      <c r="Q53">
        <v>4600</v>
      </c>
      <c r="R53">
        <v>0</v>
      </c>
      <c r="S53">
        <v>5740</v>
      </c>
      <c r="T53">
        <v>5141</v>
      </c>
      <c r="U53">
        <v>4493</v>
      </c>
      <c r="V53">
        <v>4693</v>
      </c>
      <c r="W53">
        <v>3980</v>
      </c>
      <c r="X53">
        <v>4000</v>
      </c>
      <c r="Y53">
        <v>2854</v>
      </c>
      <c r="Z53">
        <v>3681</v>
      </c>
      <c r="AA53">
        <v>4992</v>
      </c>
      <c r="AB53">
        <v>4606</v>
      </c>
      <c r="AC53">
        <v>4774</v>
      </c>
      <c r="AD53">
        <v>4407</v>
      </c>
      <c r="AE53">
        <v>5000</v>
      </c>
      <c r="AF53">
        <v>3495</v>
      </c>
      <c r="AG53">
        <v>3392</v>
      </c>
      <c r="AH53">
        <v>4274</v>
      </c>
      <c r="AI53">
        <v>3701</v>
      </c>
      <c r="AJ53">
        <v>6931</v>
      </c>
      <c r="AK53">
        <v>6010</v>
      </c>
      <c r="AL53" s="12">
        <v>615481.27</v>
      </c>
      <c r="AN53">
        <v>5291</v>
      </c>
      <c r="AO53">
        <v>5500</v>
      </c>
      <c r="AP53">
        <v>3500</v>
      </c>
      <c r="AQ53">
        <v>5446</v>
      </c>
      <c r="AR53">
        <v>2764</v>
      </c>
      <c r="AS53">
        <v>2345</v>
      </c>
      <c r="AU53">
        <v>2895</v>
      </c>
      <c r="AV53">
        <v>3242</v>
      </c>
      <c r="AW53">
        <v>4618</v>
      </c>
      <c r="AX53">
        <v>3000</v>
      </c>
      <c r="AY53">
        <v>5500</v>
      </c>
      <c r="AZ53">
        <v>6000</v>
      </c>
      <c r="BA53">
        <v>5500</v>
      </c>
      <c r="BB53">
        <v>5212</v>
      </c>
      <c r="BC53">
        <v>1909</v>
      </c>
      <c r="BD53">
        <v>4188</v>
      </c>
      <c r="BE53">
        <v>5354</v>
      </c>
      <c r="BF53">
        <v>4902</v>
      </c>
      <c r="BG53">
        <v>6838</v>
      </c>
      <c r="BH53">
        <v>5303</v>
      </c>
    </row>
    <row r="54" spans="6:69" x14ac:dyDescent="0.25">
      <c r="F54">
        <v>0</v>
      </c>
      <c r="G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 s="12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</row>
    <row r="55" spans="6:69" x14ac:dyDescent="0.25">
      <c r="F55">
        <v>0</v>
      </c>
      <c r="G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 s="12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</row>
    <row r="56" spans="6:69" x14ac:dyDescent="0.25">
      <c r="F56">
        <v>0</v>
      </c>
      <c r="G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 s="12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</row>
    <row r="57" spans="6:69" x14ac:dyDescent="0.25">
      <c r="F57">
        <v>111.28</v>
      </c>
      <c r="G57">
        <v>0</v>
      </c>
      <c r="J57">
        <v>0</v>
      </c>
      <c r="K57">
        <v>0</v>
      </c>
      <c r="L57">
        <v>0</v>
      </c>
      <c r="M57">
        <v>0</v>
      </c>
      <c r="N57">
        <v>111.14000000000001</v>
      </c>
      <c r="O57">
        <v>0</v>
      </c>
      <c r="P57">
        <v>0</v>
      </c>
      <c r="Q57">
        <v>0</v>
      </c>
      <c r="R57">
        <v>0</v>
      </c>
      <c r="S57">
        <v>24.43</v>
      </c>
      <c r="T57">
        <v>0</v>
      </c>
      <c r="U57">
        <v>0</v>
      </c>
      <c r="V57">
        <v>0</v>
      </c>
      <c r="W57">
        <v>24.47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 s="12">
        <v>1118.0999999999999</v>
      </c>
      <c r="AN57">
        <v>0</v>
      </c>
      <c r="AO57">
        <v>55.8</v>
      </c>
      <c r="AP57">
        <v>0</v>
      </c>
      <c r="AQ57">
        <v>0</v>
      </c>
      <c r="AR57">
        <v>0</v>
      </c>
      <c r="AS57">
        <v>0</v>
      </c>
      <c r="AU57">
        <v>0</v>
      </c>
      <c r="AV57">
        <v>0</v>
      </c>
      <c r="AW57">
        <v>0</v>
      </c>
      <c r="AX57">
        <v>0</v>
      </c>
      <c r="AY57">
        <v>54.49</v>
      </c>
      <c r="AZ57">
        <v>52.7</v>
      </c>
      <c r="BA57">
        <v>0</v>
      </c>
      <c r="BB57">
        <v>107.62</v>
      </c>
      <c r="BC57">
        <v>0</v>
      </c>
      <c r="BD57">
        <v>0</v>
      </c>
      <c r="BE57">
        <v>112.93</v>
      </c>
      <c r="BF57">
        <v>57.16</v>
      </c>
      <c r="BG57">
        <v>0</v>
      </c>
      <c r="BH57">
        <v>0</v>
      </c>
    </row>
    <row r="58" spans="6:69" x14ac:dyDescent="0.25">
      <c r="F58">
        <v>102</v>
      </c>
      <c r="G58">
        <v>85</v>
      </c>
      <c r="J58">
        <v>83</v>
      </c>
      <c r="K58">
        <v>0</v>
      </c>
      <c r="L58">
        <v>76.906188159878127</v>
      </c>
      <c r="M58">
        <v>138</v>
      </c>
      <c r="N58">
        <v>126</v>
      </c>
      <c r="O58">
        <v>18</v>
      </c>
      <c r="P58">
        <v>72</v>
      </c>
      <c r="Q58">
        <v>0</v>
      </c>
      <c r="R58">
        <v>0</v>
      </c>
      <c r="S58">
        <v>84</v>
      </c>
      <c r="T58">
        <v>0</v>
      </c>
      <c r="U58">
        <v>88</v>
      </c>
      <c r="V58">
        <v>18</v>
      </c>
      <c r="W58">
        <v>89</v>
      </c>
      <c r="X58">
        <v>0</v>
      </c>
      <c r="Y58">
        <v>0</v>
      </c>
      <c r="Z58">
        <v>40.5</v>
      </c>
      <c r="AA58">
        <v>14</v>
      </c>
      <c r="AB58">
        <v>0</v>
      </c>
      <c r="AC58">
        <v>0</v>
      </c>
      <c r="AD58">
        <v>166</v>
      </c>
      <c r="AE58">
        <v>120</v>
      </c>
      <c r="AF58">
        <v>0</v>
      </c>
      <c r="AG58">
        <v>116</v>
      </c>
      <c r="AH58">
        <v>95</v>
      </c>
      <c r="AI58">
        <v>117.5</v>
      </c>
      <c r="AJ58">
        <v>0</v>
      </c>
      <c r="AK58">
        <v>70</v>
      </c>
      <c r="AL58" s="12">
        <v>5175.63</v>
      </c>
      <c r="AN58">
        <v>0</v>
      </c>
      <c r="AO58">
        <v>127</v>
      </c>
      <c r="AP58">
        <v>134</v>
      </c>
      <c r="AQ58">
        <v>120</v>
      </c>
      <c r="AR58">
        <v>0</v>
      </c>
      <c r="AS58">
        <v>122</v>
      </c>
      <c r="AU58">
        <v>110</v>
      </c>
      <c r="AV58">
        <v>277</v>
      </c>
      <c r="AW58">
        <v>110</v>
      </c>
      <c r="AX58">
        <v>90</v>
      </c>
      <c r="AY58">
        <v>90</v>
      </c>
      <c r="AZ58">
        <v>430</v>
      </c>
      <c r="BA58">
        <v>0</v>
      </c>
      <c r="BB58">
        <v>90.5</v>
      </c>
      <c r="BC58">
        <v>0</v>
      </c>
      <c r="BD58">
        <v>0</v>
      </c>
      <c r="BE58">
        <v>139</v>
      </c>
      <c r="BF58">
        <v>207</v>
      </c>
      <c r="BG58">
        <v>106.43</v>
      </c>
      <c r="BH58">
        <v>0</v>
      </c>
    </row>
    <row r="59" spans="6:69" x14ac:dyDescent="0.25">
      <c r="F59">
        <v>0</v>
      </c>
      <c r="G59">
        <v>0</v>
      </c>
      <c r="J59">
        <v>65</v>
      </c>
      <c r="K59">
        <v>0</v>
      </c>
      <c r="L59">
        <v>72</v>
      </c>
      <c r="M59">
        <v>0</v>
      </c>
      <c r="N59">
        <v>0</v>
      </c>
      <c r="O59">
        <v>86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73</v>
      </c>
      <c r="W59">
        <v>0</v>
      </c>
      <c r="X59">
        <v>0</v>
      </c>
      <c r="Y59">
        <v>0</v>
      </c>
      <c r="Z59">
        <v>53</v>
      </c>
      <c r="AA59">
        <v>72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 s="12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</row>
    <row r="60" spans="6:69" x14ac:dyDescent="0.25">
      <c r="F60">
        <v>0</v>
      </c>
      <c r="G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 s="12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</row>
    <row r="61" spans="6:69" x14ac:dyDescent="0.25">
      <c r="F61">
        <v>0</v>
      </c>
      <c r="G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 s="12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100</v>
      </c>
      <c r="BF61">
        <v>0</v>
      </c>
      <c r="BG61">
        <v>250</v>
      </c>
      <c r="BH61">
        <v>90</v>
      </c>
    </row>
    <row r="62" spans="6:69" x14ac:dyDescent="0.25">
      <c r="F62">
        <v>0</v>
      </c>
      <c r="G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 s="1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</row>
    <row r="63" spans="6:69" x14ac:dyDescent="0.25">
      <c r="F63">
        <v>0</v>
      </c>
      <c r="G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 s="12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4</v>
      </c>
      <c r="BF63">
        <v>0</v>
      </c>
      <c r="BG63">
        <v>2.25</v>
      </c>
      <c r="BH63">
        <v>23.2</v>
      </c>
    </row>
    <row r="64" spans="6:69" x14ac:dyDescent="0.25">
      <c r="F64">
        <v>0</v>
      </c>
      <c r="G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 s="12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</row>
    <row r="65" spans="6:87" x14ac:dyDescent="0.25">
      <c r="F65">
        <v>0</v>
      </c>
      <c r="G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 s="12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</row>
    <row r="66" spans="6:87" x14ac:dyDescent="0.25">
      <c r="F66">
        <v>0</v>
      </c>
      <c r="G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 s="12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</row>
    <row r="67" spans="6:87" x14ac:dyDescent="0.25">
      <c r="F67">
        <v>0</v>
      </c>
      <c r="G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 s="12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</row>
    <row r="68" spans="6:87" x14ac:dyDescent="0.25">
      <c r="F68">
        <v>3117</v>
      </c>
      <c r="G68">
        <v>1286</v>
      </c>
      <c r="J68">
        <v>10135</v>
      </c>
      <c r="K68">
        <v>21633</v>
      </c>
      <c r="L68">
        <v>5622</v>
      </c>
      <c r="M68">
        <v>11496</v>
      </c>
      <c r="N68">
        <v>16718</v>
      </c>
      <c r="O68">
        <v>5244</v>
      </c>
      <c r="P68">
        <v>22325</v>
      </c>
      <c r="Q68">
        <v>21900</v>
      </c>
      <c r="R68">
        <v>16899</v>
      </c>
      <c r="S68">
        <v>6365</v>
      </c>
      <c r="T68">
        <v>16377</v>
      </c>
      <c r="U68">
        <v>16653</v>
      </c>
      <c r="V68">
        <v>20036</v>
      </c>
      <c r="W68">
        <v>18872</v>
      </c>
      <c r="X68">
        <v>19691</v>
      </c>
      <c r="Y68">
        <v>16306</v>
      </c>
      <c r="Z68">
        <v>15589</v>
      </c>
      <c r="AA68">
        <v>5389</v>
      </c>
      <c r="AB68">
        <v>16440</v>
      </c>
      <c r="AC68">
        <v>15647</v>
      </c>
      <c r="AD68">
        <v>21238</v>
      </c>
      <c r="AE68">
        <v>22472</v>
      </c>
      <c r="AF68">
        <v>15814</v>
      </c>
      <c r="AG68">
        <v>11495</v>
      </c>
      <c r="AH68">
        <v>23289</v>
      </c>
      <c r="AI68">
        <v>21613</v>
      </c>
      <c r="AJ68">
        <v>25578</v>
      </c>
      <c r="AK68">
        <v>23212</v>
      </c>
      <c r="AL68" s="12">
        <v>2008860.2129688954</v>
      </c>
      <c r="AN68">
        <v>22011</v>
      </c>
      <c r="AO68">
        <v>22630</v>
      </c>
      <c r="AP68">
        <v>4000</v>
      </c>
      <c r="AQ68">
        <v>3931</v>
      </c>
      <c r="AR68">
        <v>2983</v>
      </c>
      <c r="AS68">
        <v>2690</v>
      </c>
      <c r="AU68">
        <v>19792</v>
      </c>
      <c r="AV68">
        <v>3417</v>
      </c>
      <c r="AW68">
        <v>18003</v>
      </c>
      <c r="AX68">
        <v>21316</v>
      </c>
      <c r="AY68">
        <v>22823</v>
      </c>
      <c r="AZ68">
        <v>24676</v>
      </c>
      <c r="BA68">
        <v>27034</v>
      </c>
      <c r="BB68">
        <v>28708</v>
      </c>
      <c r="BC68">
        <v>1909</v>
      </c>
      <c r="BD68">
        <v>25658</v>
      </c>
      <c r="BE68">
        <v>31664</v>
      </c>
      <c r="BF68">
        <v>32981</v>
      </c>
      <c r="BG68">
        <v>34786</v>
      </c>
      <c r="BH68">
        <v>29850</v>
      </c>
    </row>
    <row r="69" spans="6:87" x14ac:dyDescent="0.25">
      <c r="F69">
        <v>0</v>
      </c>
      <c r="G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32596</v>
      </c>
      <c r="T69">
        <v>39943</v>
      </c>
      <c r="U69">
        <v>37101</v>
      </c>
      <c r="V69">
        <v>45613</v>
      </c>
      <c r="W69">
        <v>44482</v>
      </c>
      <c r="X69">
        <v>55000</v>
      </c>
      <c r="Y69">
        <v>59453</v>
      </c>
      <c r="Z69">
        <v>78342</v>
      </c>
      <c r="AA69">
        <v>76000.89</v>
      </c>
      <c r="AB69">
        <v>63455.94</v>
      </c>
      <c r="AC69">
        <v>55126</v>
      </c>
      <c r="AD69">
        <v>61328</v>
      </c>
      <c r="AE69">
        <v>81000</v>
      </c>
      <c r="AF69">
        <v>50180</v>
      </c>
      <c r="AG69">
        <v>30547</v>
      </c>
      <c r="AH69">
        <v>45941</v>
      </c>
      <c r="AI69">
        <v>61428</v>
      </c>
      <c r="AJ69">
        <v>76519</v>
      </c>
      <c r="AK69">
        <v>73720</v>
      </c>
      <c r="AL69" s="12">
        <v>2257090.9130819361</v>
      </c>
      <c r="AN69">
        <v>64779</v>
      </c>
      <c r="AO69">
        <v>62000</v>
      </c>
      <c r="AP69">
        <v>0</v>
      </c>
      <c r="AQ69">
        <v>0</v>
      </c>
      <c r="AR69">
        <v>0</v>
      </c>
      <c r="AS69">
        <v>59074</v>
      </c>
      <c r="AU69">
        <v>125775</v>
      </c>
      <c r="AV69">
        <v>56921</v>
      </c>
      <c r="AW69">
        <v>86854</v>
      </c>
      <c r="AX69">
        <v>94525</v>
      </c>
      <c r="AY69">
        <v>105233</v>
      </c>
      <c r="AZ69">
        <v>90000</v>
      </c>
      <c r="BA69">
        <v>110000</v>
      </c>
      <c r="BB69">
        <v>107102</v>
      </c>
      <c r="BC69">
        <v>0</v>
      </c>
      <c r="BD69">
        <v>86314</v>
      </c>
      <c r="BE69">
        <v>103633</v>
      </c>
      <c r="BF69">
        <v>100542</v>
      </c>
      <c r="BG69">
        <v>98619</v>
      </c>
      <c r="BH69">
        <v>109196</v>
      </c>
    </row>
    <row r="70" spans="6:87" x14ac:dyDescent="0.25">
      <c r="F70">
        <v>2289</v>
      </c>
      <c r="G70">
        <v>0</v>
      </c>
      <c r="J70">
        <v>0</v>
      </c>
      <c r="K70">
        <v>0</v>
      </c>
      <c r="L70">
        <v>0</v>
      </c>
      <c r="M70">
        <v>409</v>
      </c>
      <c r="N70">
        <v>0</v>
      </c>
      <c r="O70">
        <v>706</v>
      </c>
      <c r="P70">
        <v>0</v>
      </c>
      <c r="Q70">
        <v>0</v>
      </c>
      <c r="R70">
        <v>0</v>
      </c>
      <c r="S70">
        <v>1768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1495.67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 s="12">
        <v>1372934.92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2618.85</v>
      </c>
      <c r="BF70">
        <v>10130.69</v>
      </c>
      <c r="BG70">
        <v>4184.97</v>
      </c>
      <c r="BH70">
        <v>0</v>
      </c>
    </row>
    <row r="71" spans="6:87" x14ac:dyDescent="0.25">
      <c r="AL71" s="12">
        <v>7838.64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</row>
    <row r="72" spans="6:87" x14ac:dyDescent="0.25">
      <c r="F72">
        <v>0</v>
      </c>
      <c r="G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 s="1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</row>
    <row r="73" spans="6:87" x14ac:dyDescent="0.25">
      <c r="BW73" s="11"/>
    </row>
    <row r="74" spans="6:87" x14ac:dyDescent="0.25">
      <c r="F74" s="9">
        <v>42003</v>
      </c>
      <c r="G74" s="9">
        <v>42004</v>
      </c>
      <c r="H74" s="9">
        <v>42005</v>
      </c>
      <c r="I74" s="9">
        <v>42006</v>
      </c>
      <c r="J74" s="9">
        <v>42007</v>
      </c>
      <c r="K74" s="9">
        <v>42008</v>
      </c>
      <c r="L74" s="9">
        <v>42009</v>
      </c>
      <c r="M74" s="9">
        <v>42010</v>
      </c>
      <c r="N74" s="9">
        <v>42011</v>
      </c>
      <c r="O74" s="9">
        <v>42012</v>
      </c>
      <c r="P74" s="9">
        <v>42013</v>
      </c>
      <c r="Q74" s="9">
        <v>42014</v>
      </c>
      <c r="R74" s="9">
        <v>42015</v>
      </c>
      <c r="S74" s="9">
        <v>42016</v>
      </c>
      <c r="T74" s="9">
        <v>42017</v>
      </c>
      <c r="U74" s="9">
        <v>42018</v>
      </c>
      <c r="V74" s="9">
        <v>42019</v>
      </c>
      <c r="W74" s="9">
        <v>42020</v>
      </c>
      <c r="X74" s="9">
        <v>42021</v>
      </c>
      <c r="Y74" s="9">
        <v>42022</v>
      </c>
      <c r="Z74" s="9">
        <v>42023</v>
      </c>
      <c r="AA74" s="9">
        <v>42024</v>
      </c>
      <c r="AB74" s="9">
        <v>42025</v>
      </c>
      <c r="AC74" s="9">
        <v>42026</v>
      </c>
      <c r="AD74" s="9">
        <v>42027</v>
      </c>
      <c r="AE74" s="9">
        <v>42028</v>
      </c>
      <c r="AF74" s="9">
        <v>42029</v>
      </c>
      <c r="AG74" s="9">
        <v>42030</v>
      </c>
      <c r="AH74" s="9">
        <v>42031</v>
      </c>
      <c r="AI74" s="9">
        <v>42032</v>
      </c>
      <c r="AJ74" s="9">
        <v>42033</v>
      </c>
      <c r="AK74" s="9">
        <v>42034</v>
      </c>
      <c r="AL74" s="9">
        <v>42035</v>
      </c>
      <c r="AM74" s="9">
        <v>42036</v>
      </c>
      <c r="AN74" s="9">
        <v>42037</v>
      </c>
      <c r="AO74" s="9">
        <v>42038</v>
      </c>
      <c r="AP74" s="9">
        <v>42039</v>
      </c>
      <c r="AQ74" s="9">
        <v>42040</v>
      </c>
      <c r="AR74" s="9">
        <v>42041</v>
      </c>
      <c r="AS74" s="9">
        <v>42042</v>
      </c>
      <c r="AT74" s="9">
        <v>42043</v>
      </c>
      <c r="AU74" s="9">
        <v>42044</v>
      </c>
      <c r="AV74" s="9">
        <v>42045</v>
      </c>
      <c r="AW74" s="9">
        <v>42046</v>
      </c>
      <c r="AX74" s="9">
        <v>42047</v>
      </c>
      <c r="AY74" s="9">
        <v>42048</v>
      </c>
      <c r="AZ74" s="9">
        <v>42049</v>
      </c>
      <c r="BA74" s="9">
        <v>42050</v>
      </c>
      <c r="BB74" s="9">
        <v>42051</v>
      </c>
      <c r="BC74" s="9">
        <v>42052</v>
      </c>
      <c r="BD74" s="9">
        <v>42053</v>
      </c>
      <c r="BE74" s="9">
        <v>42054</v>
      </c>
      <c r="BF74" s="9">
        <v>42055</v>
      </c>
      <c r="BG74" s="9">
        <v>42056</v>
      </c>
      <c r="BH74" s="9">
        <v>42057</v>
      </c>
      <c r="BI74" s="9">
        <v>42064</v>
      </c>
      <c r="BJ74" s="9" t="s">
        <v>9</v>
      </c>
      <c r="BK74" s="9">
        <v>42072</v>
      </c>
      <c r="BL74" s="9">
        <v>42078</v>
      </c>
      <c r="BM74" s="9">
        <v>42085</v>
      </c>
      <c r="BN74" s="16">
        <v>42092</v>
      </c>
      <c r="BO74" s="18">
        <v>42099</v>
      </c>
      <c r="BP74" s="18">
        <v>42106</v>
      </c>
      <c r="BQ74" s="18">
        <v>42113</v>
      </c>
      <c r="BR74" s="18">
        <v>42120</v>
      </c>
      <c r="BS74" s="18">
        <v>42127</v>
      </c>
      <c r="BT74" s="18">
        <v>42134</v>
      </c>
      <c r="BU74" s="18">
        <v>42141</v>
      </c>
      <c r="BV74" s="18">
        <v>42148</v>
      </c>
      <c r="BW74" s="18">
        <v>42155</v>
      </c>
      <c r="BX74" s="18">
        <v>42162</v>
      </c>
      <c r="BY74" s="18">
        <v>42169</v>
      </c>
      <c r="BZ74" s="18">
        <v>42176</v>
      </c>
      <c r="CA74" s="18">
        <v>42183</v>
      </c>
      <c r="CB74" s="18">
        <v>42190</v>
      </c>
      <c r="CC74" s="18">
        <v>42197</v>
      </c>
      <c r="CD74" s="18">
        <v>42204</v>
      </c>
      <c r="CE74" s="18">
        <v>42218</v>
      </c>
    </row>
    <row r="75" spans="6:87" hidden="1" x14ac:dyDescent="0.25">
      <c r="F75" s="10" t="e">
        <f>#REF!+F50</f>
        <v>#REF!</v>
      </c>
      <c r="G75" s="10" t="e">
        <f t="shared" ref="G75:AK75" si="0">F75+G50</f>
        <v>#REF!</v>
      </c>
      <c r="H75" s="10" t="e">
        <f t="shared" si="0"/>
        <v>#REF!</v>
      </c>
      <c r="I75" s="10" t="e">
        <f t="shared" si="0"/>
        <v>#REF!</v>
      </c>
      <c r="J75" s="10" t="e">
        <f t="shared" si="0"/>
        <v>#REF!</v>
      </c>
      <c r="K75" s="10" t="e">
        <f t="shared" si="0"/>
        <v>#REF!</v>
      </c>
      <c r="L75" s="10" t="e">
        <f t="shared" si="0"/>
        <v>#REF!</v>
      </c>
      <c r="M75" s="10" t="e">
        <f t="shared" si="0"/>
        <v>#REF!</v>
      </c>
      <c r="N75" s="10" t="e">
        <f t="shared" si="0"/>
        <v>#REF!</v>
      </c>
      <c r="O75" s="10" t="e">
        <f t="shared" si="0"/>
        <v>#REF!</v>
      </c>
      <c r="P75" s="10" t="e">
        <f t="shared" si="0"/>
        <v>#REF!</v>
      </c>
      <c r="Q75" s="10" t="e">
        <f t="shared" si="0"/>
        <v>#REF!</v>
      </c>
      <c r="R75" s="10" t="e">
        <f t="shared" si="0"/>
        <v>#REF!</v>
      </c>
      <c r="S75" s="10" t="e">
        <f t="shared" si="0"/>
        <v>#REF!</v>
      </c>
      <c r="T75" s="10" t="e">
        <f t="shared" si="0"/>
        <v>#REF!</v>
      </c>
      <c r="U75" s="10" t="e">
        <f t="shared" si="0"/>
        <v>#REF!</v>
      </c>
      <c r="V75" s="10" t="e">
        <f t="shared" si="0"/>
        <v>#REF!</v>
      </c>
      <c r="W75" s="10" t="e">
        <f t="shared" si="0"/>
        <v>#REF!</v>
      </c>
      <c r="X75" s="10" t="e">
        <f t="shared" si="0"/>
        <v>#REF!</v>
      </c>
      <c r="Y75" s="10" t="e">
        <f t="shared" si="0"/>
        <v>#REF!</v>
      </c>
      <c r="Z75" s="10" t="e">
        <f t="shared" si="0"/>
        <v>#REF!</v>
      </c>
      <c r="AA75" s="10" t="e">
        <f t="shared" si="0"/>
        <v>#REF!</v>
      </c>
      <c r="AB75" s="10" t="e">
        <f t="shared" si="0"/>
        <v>#REF!</v>
      </c>
      <c r="AC75" s="10" t="e">
        <f t="shared" si="0"/>
        <v>#REF!</v>
      </c>
      <c r="AD75" s="10" t="e">
        <f t="shared" si="0"/>
        <v>#REF!</v>
      </c>
      <c r="AE75" s="10" t="e">
        <f t="shared" si="0"/>
        <v>#REF!</v>
      </c>
      <c r="AF75" s="10" t="e">
        <f t="shared" si="0"/>
        <v>#REF!</v>
      </c>
      <c r="AG75" s="10" t="e">
        <f t="shared" si="0"/>
        <v>#REF!</v>
      </c>
      <c r="AH75" s="10" t="e">
        <f t="shared" si="0"/>
        <v>#REF!</v>
      </c>
      <c r="AI75" s="10" t="e">
        <f t="shared" si="0"/>
        <v>#REF!</v>
      </c>
      <c r="AJ75" s="10" t="e">
        <f t="shared" si="0"/>
        <v>#REF!</v>
      </c>
      <c r="AK75" s="10" t="e">
        <f t="shared" si="0"/>
        <v>#REF!</v>
      </c>
      <c r="AL75" s="10">
        <f>AL50</f>
        <v>7</v>
      </c>
      <c r="AM75" s="10">
        <f t="shared" ref="AM75:BB75" si="1">AL75+AM50</f>
        <v>7</v>
      </c>
      <c r="AN75" s="10">
        <f t="shared" si="1"/>
        <v>7.0384615384615383</v>
      </c>
      <c r="AO75" s="10">
        <f t="shared" si="1"/>
        <v>7.0769230769230766</v>
      </c>
      <c r="AP75" s="10">
        <f t="shared" si="1"/>
        <v>7.115384615384615</v>
      </c>
      <c r="AQ75" s="10">
        <f t="shared" si="1"/>
        <v>7.1538461538461533</v>
      </c>
      <c r="AR75" s="10">
        <f t="shared" si="1"/>
        <v>7.1923076923076916</v>
      </c>
      <c r="AS75" s="10">
        <f t="shared" si="1"/>
        <v>7.2307692307692299</v>
      </c>
      <c r="AT75" s="10">
        <f t="shared" si="1"/>
        <v>7.2307692307692299</v>
      </c>
      <c r="AU75" s="10">
        <f t="shared" si="1"/>
        <v>7.2712550607287438</v>
      </c>
      <c r="AV75" s="10">
        <f t="shared" si="1"/>
        <v>7.3117408906882577</v>
      </c>
      <c r="AW75" s="10">
        <f t="shared" si="1"/>
        <v>7.3522267206477716</v>
      </c>
      <c r="AX75" s="10">
        <f t="shared" si="1"/>
        <v>7.3927125506072855</v>
      </c>
      <c r="AY75" s="10">
        <f t="shared" si="1"/>
        <v>7.4331983805667994</v>
      </c>
      <c r="AZ75" s="10">
        <f t="shared" si="1"/>
        <v>7.4736842105263133</v>
      </c>
      <c r="BA75" s="10">
        <f t="shared" si="1"/>
        <v>7.5112781954887193</v>
      </c>
      <c r="BB75" s="10">
        <f t="shared" si="1"/>
        <v>7.5488721804511254</v>
      </c>
      <c r="BC75" s="10">
        <f t="shared" ref="BC75:BC97" si="2">BB75+BC50</f>
        <v>7.5864661654135315</v>
      </c>
      <c r="BD75" s="10">
        <f t="shared" ref="BD75:BD97" si="3">BC75+BD50</f>
        <v>7.6240601503759375</v>
      </c>
      <c r="BE75" s="10">
        <f t="shared" ref="BE75:BE97" si="4">BD75+BE50</f>
        <v>7.6616541353383436</v>
      </c>
      <c r="BF75" s="10">
        <f t="shared" ref="BF75:BF97" si="5">BE75+BF50</f>
        <v>7.6992481203007497</v>
      </c>
      <c r="BG75" s="10">
        <f t="shared" ref="BG75:BG97" si="6">BF75+BG50</f>
        <v>7.7368421052631557</v>
      </c>
      <c r="BH75" s="10">
        <f t="shared" ref="BH75:BH97" si="7">BG75+BH50</f>
        <v>7.7744360902255618</v>
      </c>
      <c r="BI75" s="14">
        <v>8</v>
      </c>
      <c r="BJ75" s="11">
        <v>0.2142857142857143</v>
      </c>
      <c r="BK75" s="15">
        <f>BI75+BJ75</f>
        <v>8.2142857142857135</v>
      </c>
      <c r="BL75" s="10">
        <v>8.4642857142857135</v>
      </c>
      <c r="BM75" s="10">
        <v>8.7142857142857135</v>
      </c>
      <c r="BN75" s="10">
        <v>8.9285714285714288</v>
      </c>
      <c r="BO75" s="17">
        <v>9.3028571428571443</v>
      </c>
      <c r="BP75" s="10">
        <v>9.36</v>
      </c>
      <c r="BQ75" s="17">
        <v>9.6000000000000032</v>
      </c>
      <c r="BR75" s="10">
        <v>9.84</v>
      </c>
      <c r="BS75" s="17">
        <v>10</v>
      </c>
      <c r="BT75" s="10">
        <v>10</v>
      </c>
      <c r="BU75" s="17">
        <v>10</v>
      </c>
      <c r="BV75" s="10">
        <v>10</v>
      </c>
      <c r="BW75" s="10">
        <v>10</v>
      </c>
      <c r="BX75" s="10">
        <v>10</v>
      </c>
      <c r="BY75" s="11">
        <v>10</v>
      </c>
      <c r="BZ75" s="10">
        <v>10</v>
      </c>
      <c r="CA75" s="10">
        <v>10</v>
      </c>
      <c r="CB75" s="10">
        <v>10</v>
      </c>
      <c r="CC75" s="10">
        <v>10</v>
      </c>
      <c r="CD75" s="10">
        <f>+CC75-CB75</f>
        <v>0</v>
      </c>
      <c r="CE75" s="10"/>
    </row>
    <row r="76" spans="6:87" x14ac:dyDescent="0.25">
      <c r="F76" s="3" t="e">
        <f>#REF!+F51</f>
        <v>#REF!</v>
      </c>
      <c r="G76" s="3" t="e">
        <f t="shared" ref="G76:AK76" si="8">F76+G51</f>
        <v>#REF!</v>
      </c>
      <c r="H76" s="3" t="e">
        <f t="shared" si="8"/>
        <v>#REF!</v>
      </c>
      <c r="I76" s="3" t="e">
        <f t="shared" si="8"/>
        <v>#REF!</v>
      </c>
      <c r="J76" s="3" t="e">
        <f t="shared" si="8"/>
        <v>#REF!</v>
      </c>
      <c r="K76" s="3" t="e">
        <f t="shared" si="8"/>
        <v>#REF!</v>
      </c>
      <c r="L76" s="3" t="e">
        <f t="shared" si="8"/>
        <v>#REF!</v>
      </c>
      <c r="M76" s="3" t="e">
        <f t="shared" si="8"/>
        <v>#REF!</v>
      </c>
      <c r="N76" s="3" t="e">
        <f t="shared" si="8"/>
        <v>#REF!</v>
      </c>
      <c r="O76" s="3" t="e">
        <f t="shared" si="8"/>
        <v>#REF!</v>
      </c>
      <c r="P76" s="3" t="e">
        <f t="shared" si="8"/>
        <v>#REF!</v>
      </c>
      <c r="Q76" s="3" t="e">
        <f t="shared" si="8"/>
        <v>#REF!</v>
      </c>
      <c r="R76" s="3" t="e">
        <f t="shared" si="8"/>
        <v>#REF!</v>
      </c>
      <c r="S76" s="3" t="e">
        <f t="shared" si="8"/>
        <v>#REF!</v>
      </c>
      <c r="T76" s="3" t="e">
        <f t="shared" si="8"/>
        <v>#REF!</v>
      </c>
      <c r="U76" s="3" t="e">
        <f t="shared" si="8"/>
        <v>#REF!</v>
      </c>
      <c r="V76" s="3" t="e">
        <f t="shared" si="8"/>
        <v>#REF!</v>
      </c>
      <c r="W76" s="3" t="e">
        <f t="shared" si="8"/>
        <v>#REF!</v>
      </c>
      <c r="X76" s="3" t="e">
        <f t="shared" si="8"/>
        <v>#REF!</v>
      </c>
      <c r="Y76" s="3" t="e">
        <f t="shared" si="8"/>
        <v>#REF!</v>
      </c>
      <c r="Z76" s="3" t="e">
        <f t="shared" si="8"/>
        <v>#REF!</v>
      </c>
      <c r="AA76" s="3" t="e">
        <f t="shared" si="8"/>
        <v>#REF!</v>
      </c>
      <c r="AB76" s="3" t="e">
        <f t="shared" si="8"/>
        <v>#REF!</v>
      </c>
      <c r="AC76" s="3" t="e">
        <f t="shared" si="8"/>
        <v>#REF!</v>
      </c>
      <c r="AD76" s="3" t="e">
        <f t="shared" si="8"/>
        <v>#REF!</v>
      </c>
      <c r="AE76" s="3" t="e">
        <f t="shared" si="8"/>
        <v>#REF!</v>
      </c>
      <c r="AF76" s="3" t="e">
        <f t="shared" si="8"/>
        <v>#REF!</v>
      </c>
      <c r="AG76" s="3" t="e">
        <f t="shared" si="8"/>
        <v>#REF!</v>
      </c>
      <c r="AH76" s="3" t="e">
        <f t="shared" si="8"/>
        <v>#REF!</v>
      </c>
      <c r="AI76" s="3" t="e">
        <f t="shared" si="8"/>
        <v>#REF!</v>
      </c>
      <c r="AJ76" s="3" t="e">
        <f t="shared" si="8"/>
        <v>#REF!</v>
      </c>
      <c r="AK76" s="3" t="e">
        <f t="shared" si="8"/>
        <v>#REF!</v>
      </c>
      <c r="AL76" s="10">
        <f t="shared" ref="AL76:AL97" si="9">AL51</f>
        <v>663527.74</v>
      </c>
      <c r="AM76" s="3">
        <f t="shared" ref="AM76:BB76" si="10">AL76+AM51</f>
        <v>663527.74</v>
      </c>
      <c r="AN76" s="3">
        <f t="shared" si="10"/>
        <v>663527.74</v>
      </c>
      <c r="AO76" s="3">
        <f t="shared" si="10"/>
        <v>663527.74</v>
      </c>
      <c r="AP76" s="3">
        <f t="shared" si="10"/>
        <v>663527.74</v>
      </c>
      <c r="AQ76" s="3">
        <f t="shared" si="10"/>
        <v>663527.74</v>
      </c>
      <c r="AR76" s="3">
        <f t="shared" si="10"/>
        <v>663527.74</v>
      </c>
      <c r="AS76" s="3">
        <f t="shared" si="10"/>
        <v>663527.74</v>
      </c>
      <c r="AT76" s="3">
        <f t="shared" si="10"/>
        <v>663527.74</v>
      </c>
      <c r="AU76" s="3">
        <f t="shared" si="10"/>
        <v>663527.74</v>
      </c>
      <c r="AV76" s="3">
        <f t="shared" si="10"/>
        <v>663527.74</v>
      </c>
      <c r="AW76" s="3">
        <f t="shared" si="10"/>
        <v>667315.74</v>
      </c>
      <c r="AX76" s="3">
        <f t="shared" si="10"/>
        <v>671738.74</v>
      </c>
      <c r="AY76" s="3">
        <f t="shared" si="10"/>
        <v>676064.74</v>
      </c>
      <c r="AZ76" s="3">
        <f t="shared" si="10"/>
        <v>678762.74</v>
      </c>
      <c r="BA76" s="3">
        <f t="shared" si="10"/>
        <v>683778.74</v>
      </c>
      <c r="BB76" s="3">
        <f t="shared" si="10"/>
        <v>687582.74</v>
      </c>
      <c r="BC76" s="3">
        <f t="shared" si="2"/>
        <v>687582.74</v>
      </c>
      <c r="BD76" s="3">
        <f t="shared" si="3"/>
        <v>688682.74</v>
      </c>
      <c r="BE76" s="3">
        <f t="shared" si="4"/>
        <v>693210.74</v>
      </c>
      <c r="BF76" s="3">
        <f t="shared" si="5"/>
        <v>697722.74</v>
      </c>
      <c r="BG76" s="3">
        <f t="shared" si="6"/>
        <v>705070.74</v>
      </c>
      <c r="BH76" s="3">
        <f t="shared" si="7"/>
        <v>710491.74</v>
      </c>
      <c r="BI76" s="14">
        <v>743855.74000000011</v>
      </c>
      <c r="BJ76" s="11">
        <v>24781</v>
      </c>
      <c r="BK76" s="15">
        <f t="shared" ref="BK76:BK97" si="11">BI76+BJ76</f>
        <v>768636.74000000011</v>
      </c>
      <c r="BL76" s="10">
        <v>776951.34000000008</v>
      </c>
      <c r="BM76" s="10">
        <v>790133.34000000008</v>
      </c>
      <c r="BN76" s="10">
        <v>802978.34000000008</v>
      </c>
      <c r="BO76" s="17">
        <v>807062.28</v>
      </c>
      <c r="BP76" s="10">
        <v>820996.28</v>
      </c>
      <c r="BQ76" s="17">
        <v>807797.87528145046</v>
      </c>
      <c r="BR76" s="10">
        <v>814261.28</v>
      </c>
      <c r="BS76" s="17">
        <v>821939.28</v>
      </c>
      <c r="BT76" s="10">
        <v>837343.76</v>
      </c>
      <c r="BU76" s="17">
        <v>852366.76</v>
      </c>
      <c r="BV76" s="10">
        <v>866109.76</v>
      </c>
      <c r="BW76" s="10">
        <v>871934.76</v>
      </c>
      <c r="BX76" s="10">
        <v>878090.76</v>
      </c>
      <c r="BY76" s="11">
        <v>869399.44000000006</v>
      </c>
      <c r="BZ76" s="10">
        <v>889630.44000000006</v>
      </c>
      <c r="CA76" s="10">
        <v>947805.44000000006</v>
      </c>
      <c r="CB76" s="10">
        <v>957611.44000000006</v>
      </c>
      <c r="CC76" s="10">
        <v>1023077.4400000001</v>
      </c>
      <c r="CD76" s="10">
        <v>1068509.18</v>
      </c>
      <c r="CE76" s="10">
        <v>1269801.18</v>
      </c>
      <c r="CF76" s="10"/>
      <c r="CH76" s="11"/>
      <c r="CI76" s="10"/>
    </row>
    <row r="77" spans="6:87" x14ac:dyDescent="0.25">
      <c r="F77" s="3" t="e">
        <f>#REF!+F52</f>
        <v>#REF!</v>
      </c>
      <c r="G77" s="3" t="e">
        <f t="shared" ref="G77:AK77" si="12">F77+G52</f>
        <v>#REF!</v>
      </c>
      <c r="H77" s="3" t="e">
        <f t="shared" si="12"/>
        <v>#REF!</v>
      </c>
      <c r="I77" s="3" t="e">
        <f t="shared" si="12"/>
        <v>#REF!</v>
      </c>
      <c r="J77" s="3" t="e">
        <f t="shared" si="12"/>
        <v>#REF!</v>
      </c>
      <c r="K77" s="3" t="e">
        <f t="shared" si="12"/>
        <v>#REF!</v>
      </c>
      <c r="L77" s="3" t="e">
        <f t="shared" si="12"/>
        <v>#REF!</v>
      </c>
      <c r="M77" s="3" t="e">
        <f t="shared" si="12"/>
        <v>#REF!</v>
      </c>
      <c r="N77" s="3" t="e">
        <f t="shared" si="12"/>
        <v>#REF!</v>
      </c>
      <c r="O77" s="3" t="e">
        <f t="shared" si="12"/>
        <v>#REF!</v>
      </c>
      <c r="P77" s="3" t="e">
        <f t="shared" si="12"/>
        <v>#REF!</v>
      </c>
      <c r="Q77" s="3" t="e">
        <f t="shared" si="12"/>
        <v>#REF!</v>
      </c>
      <c r="R77" s="3" t="e">
        <f t="shared" si="12"/>
        <v>#REF!</v>
      </c>
      <c r="S77" s="3" t="e">
        <f t="shared" si="12"/>
        <v>#REF!</v>
      </c>
      <c r="T77" s="3" t="e">
        <f t="shared" si="12"/>
        <v>#REF!</v>
      </c>
      <c r="U77" s="3" t="e">
        <f t="shared" si="12"/>
        <v>#REF!</v>
      </c>
      <c r="V77" s="3" t="e">
        <f t="shared" si="12"/>
        <v>#REF!</v>
      </c>
      <c r="W77" s="3" t="e">
        <f t="shared" si="12"/>
        <v>#REF!</v>
      </c>
      <c r="X77" s="3" t="e">
        <f t="shared" si="12"/>
        <v>#REF!</v>
      </c>
      <c r="Y77" s="3" t="e">
        <f t="shared" si="12"/>
        <v>#REF!</v>
      </c>
      <c r="Z77" s="3" t="e">
        <f t="shared" si="12"/>
        <v>#REF!</v>
      </c>
      <c r="AA77" s="3" t="e">
        <f t="shared" si="12"/>
        <v>#REF!</v>
      </c>
      <c r="AB77" s="3" t="e">
        <f t="shared" si="12"/>
        <v>#REF!</v>
      </c>
      <c r="AC77" s="3" t="e">
        <f t="shared" si="12"/>
        <v>#REF!</v>
      </c>
      <c r="AD77" s="3" t="e">
        <f t="shared" si="12"/>
        <v>#REF!</v>
      </c>
      <c r="AE77" s="3" t="e">
        <f t="shared" si="12"/>
        <v>#REF!</v>
      </c>
      <c r="AF77" s="3" t="e">
        <f t="shared" si="12"/>
        <v>#REF!</v>
      </c>
      <c r="AG77" s="3" t="e">
        <f t="shared" si="12"/>
        <v>#REF!</v>
      </c>
      <c r="AH77" s="3" t="e">
        <f t="shared" si="12"/>
        <v>#REF!</v>
      </c>
      <c r="AI77" s="3" t="e">
        <f t="shared" si="12"/>
        <v>#REF!</v>
      </c>
      <c r="AJ77" s="3" t="e">
        <f t="shared" si="12"/>
        <v>#REF!</v>
      </c>
      <c r="AK77" s="3" t="e">
        <f t="shared" si="12"/>
        <v>#REF!</v>
      </c>
      <c r="AL77" s="10">
        <f t="shared" si="9"/>
        <v>497122.41</v>
      </c>
      <c r="AM77" s="3">
        <f t="shared" ref="AM77:BB77" si="13">AL77+AM52</f>
        <v>497122.41</v>
      </c>
      <c r="AN77" s="3">
        <f t="shared" si="13"/>
        <v>504022.41</v>
      </c>
      <c r="AO77" s="3">
        <f t="shared" si="13"/>
        <v>511702.41</v>
      </c>
      <c r="AP77" s="3">
        <f t="shared" si="13"/>
        <v>511702.41</v>
      </c>
      <c r="AQ77" s="3">
        <f t="shared" si="13"/>
        <v>511702.41</v>
      </c>
      <c r="AR77" s="3">
        <f t="shared" si="13"/>
        <v>511702.41</v>
      </c>
      <c r="AS77" s="3">
        <f t="shared" si="13"/>
        <v>511702.41</v>
      </c>
      <c r="AT77" s="3">
        <f t="shared" si="13"/>
        <v>511702.41</v>
      </c>
      <c r="AU77" s="3">
        <f t="shared" si="13"/>
        <v>518344.41</v>
      </c>
      <c r="AV77" s="3">
        <f t="shared" si="13"/>
        <v>518344.41</v>
      </c>
      <c r="AW77" s="3">
        <f t="shared" si="13"/>
        <v>523309.41</v>
      </c>
      <c r="AX77" s="3">
        <f t="shared" si="13"/>
        <v>531079.40999999992</v>
      </c>
      <c r="AY77" s="3">
        <f t="shared" si="13"/>
        <v>538975.40999999992</v>
      </c>
      <c r="AZ77" s="3">
        <f t="shared" si="13"/>
        <v>547392.40999999992</v>
      </c>
      <c r="BA77" s="3">
        <f t="shared" si="13"/>
        <v>558361.40999999992</v>
      </c>
      <c r="BB77" s="3">
        <f t="shared" si="13"/>
        <v>568472.40999999992</v>
      </c>
      <c r="BC77" s="3">
        <f t="shared" si="2"/>
        <v>568472.40999999992</v>
      </c>
      <c r="BD77" s="3">
        <f t="shared" si="3"/>
        <v>578411.40999999992</v>
      </c>
      <c r="BE77" s="3">
        <f t="shared" si="4"/>
        <v>589717.40999999992</v>
      </c>
      <c r="BF77" s="3">
        <f t="shared" si="5"/>
        <v>601456.40999999992</v>
      </c>
      <c r="BG77" s="3">
        <f t="shared" si="6"/>
        <v>613877.40999999992</v>
      </c>
      <c r="BH77" s="3">
        <f t="shared" si="7"/>
        <v>623400.40999999992</v>
      </c>
      <c r="BI77" s="14">
        <v>687967.41999999993</v>
      </c>
      <c r="BJ77" s="11">
        <v>44200</v>
      </c>
      <c r="BK77" s="15">
        <f t="shared" si="11"/>
        <v>732167.41999999993</v>
      </c>
      <c r="BL77" s="10">
        <v>768995.21</v>
      </c>
      <c r="BM77" s="10">
        <v>836220.21</v>
      </c>
      <c r="BN77" s="10">
        <v>899029.21</v>
      </c>
      <c r="BO77" s="17">
        <v>900113.95</v>
      </c>
      <c r="BP77" s="10">
        <v>967882.95</v>
      </c>
      <c r="BQ77" s="17">
        <v>1032947.95</v>
      </c>
      <c r="BR77" s="10">
        <v>1086210.95</v>
      </c>
      <c r="BS77" s="17">
        <v>1105197.95</v>
      </c>
      <c r="BT77" s="10">
        <v>1205048.2</v>
      </c>
      <c r="BU77" s="17">
        <v>1274295.2</v>
      </c>
      <c r="BV77" s="10">
        <v>1348233.96</v>
      </c>
      <c r="BW77" s="10">
        <v>1440804.2457142856</v>
      </c>
      <c r="BX77" s="10">
        <v>1469172.2457142856</v>
      </c>
      <c r="BY77" s="11">
        <v>1395533.2733333332</v>
      </c>
      <c r="BZ77" s="10">
        <v>1409898.2733333332</v>
      </c>
      <c r="CA77" s="10">
        <v>1448480.2733333332</v>
      </c>
      <c r="CB77" s="10">
        <v>1491091.5107047081</v>
      </c>
      <c r="CC77" s="10">
        <v>1536115.9538666531</v>
      </c>
      <c r="CD77" s="10">
        <v>1571958.2014424109</v>
      </c>
      <c r="CE77" s="10">
        <v>1697764.9904332366</v>
      </c>
      <c r="CF77" s="10"/>
      <c r="CH77" s="11"/>
    </row>
    <row r="78" spans="6:87" x14ac:dyDescent="0.25">
      <c r="F78" s="3" t="e">
        <f>#REF!+F53</f>
        <v>#REF!</v>
      </c>
      <c r="G78" s="3" t="e">
        <f t="shared" ref="G78:AK78" si="14">F78+G53</f>
        <v>#REF!</v>
      </c>
      <c r="H78" s="3" t="e">
        <f t="shared" si="14"/>
        <v>#REF!</v>
      </c>
      <c r="I78" s="3" t="e">
        <f t="shared" si="14"/>
        <v>#REF!</v>
      </c>
      <c r="J78" s="3" t="e">
        <f t="shared" si="14"/>
        <v>#REF!</v>
      </c>
      <c r="K78" s="3" t="e">
        <f t="shared" si="14"/>
        <v>#REF!</v>
      </c>
      <c r="L78" s="3" t="e">
        <f t="shared" si="14"/>
        <v>#REF!</v>
      </c>
      <c r="M78" s="3" t="e">
        <f t="shared" si="14"/>
        <v>#REF!</v>
      </c>
      <c r="N78" s="3" t="e">
        <f t="shared" si="14"/>
        <v>#REF!</v>
      </c>
      <c r="O78" s="3" t="e">
        <f t="shared" si="14"/>
        <v>#REF!</v>
      </c>
      <c r="P78" s="3" t="e">
        <f t="shared" si="14"/>
        <v>#REF!</v>
      </c>
      <c r="Q78" s="3" t="e">
        <f t="shared" si="14"/>
        <v>#REF!</v>
      </c>
      <c r="R78" s="3" t="e">
        <f t="shared" si="14"/>
        <v>#REF!</v>
      </c>
      <c r="S78" s="3" t="e">
        <f t="shared" si="14"/>
        <v>#REF!</v>
      </c>
      <c r="T78" s="3" t="e">
        <f t="shared" si="14"/>
        <v>#REF!</v>
      </c>
      <c r="U78" s="3" t="e">
        <f t="shared" si="14"/>
        <v>#REF!</v>
      </c>
      <c r="V78" s="3" t="e">
        <f t="shared" si="14"/>
        <v>#REF!</v>
      </c>
      <c r="W78" s="3" t="e">
        <f t="shared" si="14"/>
        <v>#REF!</v>
      </c>
      <c r="X78" s="3" t="e">
        <f t="shared" si="14"/>
        <v>#REF!</v>
      </c>
      <c r="Y78" s="3" t="e">
        <f t="shared" si="14"/>
        <v>#REF!</v>
      </c>
      <c r="Z78" s="3" t="e">
        <f t="shared" si="14"/>
        <v>#REF!</v>
      </c>
      <c r="AA78" s="3" t="e">
        <f t="shared" si="14"/>
        <v>#REF!</v>
      </c>
      <c r="AB78" s="3" t="e">
        <f t="shared" si="14"/>
        <v>#REF!</v>
      </c>
      <c r="AC78" s="3" t="e">
        <f t="shared" si="14"/>
        <v>#REF!</v>
      </c>
      <c r="AD78" s="3" t="e">
        <f t="shared" si="14"/>
        <v>#REF!</v>
      </c>
      <c r="AE78" s="3" t="e">
        <f t="shared" si="14"/>
        <v>#REF!</v>
      </c>
      <c r="AF78" s="3" t="e">
        <f t="shared" si="14"/>
        <v>#REF!</v>
      </c>
      <c r="AG78" s="3" t="e">
        <f t="shared" si="14"/>
        <v>#REF!</v>
      </c>
      <c r="AH78" s="3" t="e">
        <f t="shared" si="14"/>
        <v>#REF!</v>
      </c>
      <c r="AI78" s="3" t="e">
        <f t="shared" si="14"/>
        <v>#REF!</v>
      </c>
      <c r="AJ78" s="3" t="e">
        <f t="shared" si="14"/>
        <v>#REF!</v>
      </c>
      <c r="AK78" s="3" t="e">
        <f t="shared" si="14"/>
        <v>#REF!</v>
      </c>
      <c r="AL78" s="10">
        <f t="shared" si="9"/>
        <v>615481.27</v>
      </c>
      <c r="AM78" s="3">
        <f t="shared" ref="AM78:BB78" si="15">AL78+AM53</f>
        <v>615481.27</v>
      </c>
      <c r="AN78" s="3">
        <f t="shared" si="15"/>
        <v>620772.27</v>
      </c>
      <c r="AO78" s="3">
        <f t="shared" si="15"/>
        <v>626272.27</v>
      </c>
      <c r="AP78" s="3">
        <f t="shared" si="15"/>
        <v>629772.27</v>
      </c>
      <c r="AQ78" s="3">
        <f t="shared" si="15"/>
        <v>635218.27</v>
      </c>
      <c r="AR78" s="3">
        <f t="shared" si="15"/>
        <v>637982.27</v>
      </c>
      <c r="AS78" s="3">
        <f t="shared" si="15"/>
        <v>640327.27</v>
      </c>
      <c r="AT78" s="3">
        <f t="shared" si="15"/>
        <v>640327.27</v>
      </c>
      <c r="AU78" s="3">
        <f t="shared" si="15"/>
        <v>643222.27</v>
      </c>
      <c r="AV78" s="3">
        <f t="shared" si="15"/>
        <v>646464.27</v>
      </c>
      <c r="AW78" s="3">
        <f t="shared" si="15"/>
        <v>651082.27</v>
      </c>
      <c r="AX78" s="3">
        <f t="shared" si="15"/>
        <v>654082.27</v>
      </c>
      <c r="AY78" s="3">
        <f t="shared" si="15"/>
        <v>659582.27</v>
      </c>
      <c r="AZ78" s="3">
        <f t="shared" si="15"/>
        <v>665582.27</v>
      </c>
      <c r="BA78" s="3">
        <f t="shared" si="15"/>
        <v>671082.27</v>
      </c>
      <c r="BB78" s="3">
        <f t="shared" si="15"/>
        <v>676294.27</v>
      </c>
      <c r="BC78" s="3">
        <f t="shared" si="2"/>
        <v>678203.27</v>
      </c>
      <c r="BD78" s="3">
        <f t="shared" si="3"/>
        <v>682391.27</v>
      </c>
      <c r="BE78" s="3">
        <f t="shared" si="4"/>
        <v>687745.27</v>
      </c>
      <c r="BF78" s="3">
        <f t="shared" si="5"/>
        <v>692647.27</v>
      </c>
      <c r="BG78" s="3">
        <f t="shared" si="6"/>
        <v>699485.27</v>
      </c>
      <c r="BH78" s="3">
        <f t="shared" si="7"/>
        <v>704788.27</v>
      </c>
      <c r="BI78" s="14">
        <v>740580.27</v>
      </c>
      <c r="BJ78" s="11">
        <v>25263</v>
      </c>
      <c r="BK78" s="15">
        <f t="shared" si="11"/>
        <v>765843.27</v>
      </c>
      <c r="BL78" s="10">
        <v>779390.71000000008</v>
      </c>
      <c r="BM78" s="10">
        <v>812926.71000000008</v>
      </c>
      <c r="BN78" s="10">
        <v>849936.71000000008</v>
      </c>
      <c r="BO78" s="17">
        <v>873067.27</v>
      </c>
      <c r="BP78" s="10">
        <v>907027.27</v>
      </c>
      <c r="BQ78" s="17">
        <v>944714.27</v>
      </c>
      <c r="BR78" s="10">
        <v>977634.27</v>
      </c>
      <c r="BS78" s="17">
        <v>1009201.27</v>
      </c>
      <c r="BT78" s="10">
        <v>970386.4</v>
      </c>
      <c r="BU78" s="17">
        <v>991782.40000000002</v>
      </c>
      <c r="BV78" s="19">
        <v>1010190.4</v>
      </c>
      <c r="BW78" s="10">
        <v>939396.4</v>
      </c>
      <c r="BX78" s="10">
        <v>953109.41</v>
      </c>
      <c r="BY78" s="11">
        <v>977579.35</v>
      </c>
      <c r="BZ78" s="10">
        <v>984269.24</v>
      </c>
      <c r="CA78" s="10">
        <v>986699.42</v>
      </c>
      <c r="CB78" s="10">
        <v>998157.2699999999</v>
      </c>
      <c r="CC78" s="10">
        <v>1010637.22</v>
      </c>
      <c r="CD78" s="10">
        <v>1013620.9400000001</v>
      </c>
      <c r="CE78" s="10">
        <v>1045552.8800000001</v>
      </c>
      <c r="CF78" s="10"/>
      <c r="CH78" s="11"/>
    </row>
    <row r="79" spans="6:87" x14ac:dyDescent="0.25">
      <c r="F79" s="3" t="e">
        <f>#REF!+F54</f>
        <v>#REF!</v>
      </c>
      <c r="G79" s="3" t="e">
        <f t="shared" ref="G79:AK79" si="16">F79+G54</f>
        <v>#REF!</v>
      </c>
      <c r="H79" s="3" t="e">
        <f t="shared" si="16"/>
        <v>#REF!</v>
      </c>
      <c r="I79" s="3" t="e">
        <f t="shared" si="16"/>
        <v>#REF!</v>
      </c>
      <c r="J79" s="3" t="e">
        <f t="shared" si="16"/>
        <v>#REF!</v>
      </c>
      <c r="K79" s="3" t="e">
        <f t="shared" si="16"/>
        <v>#REF!</v>
      </c>
      <c r="L79" s="3" t="e">
        <f t="shared" si="16"/>
        <v>#REF!</v>
      </c>
      <c r="M79" s="3" t="e">
        <f t="shared" si="16"/>
        <v>#REF!</v>
      </c>
      <c r="N79" s="3" t="e">
        <f t="shared" si="16"/>
        <v>#REF!</v>
      </c>
      <c r="O79" s="3" t="e">
        <f t="shared" si="16"/>
        <v>#REF!</v>
      </c>
      <c r="P79" s="3" t="e">
        <f t="shared" si="16"/>
        <v>#REF!</v>
      </c>
      <c r="Q79" s="3" t="e">
        <f t="shared" si="16"/>
        <v>#REF!</v>
      </c>
      <c r="R79" s="3" t="e">
        <f t="shared" si="16"/>
        <v>#REF!</v>
      </c>
      <c r="S79" s="3" t="e">
        <f t="shared" si="16"/>
        <v>#REF!</v>
      </c>
      <c r="T79" s="3" t="e">
        <f t="shared" si="16"/>
        <v>#REF!</v>
      </c>
      <c r="U79" s="3" t="e">
        <f t="shared" si="16"/>
        <v>#REF!</v>
      </c>
      <c r="V79" s="3" t="e">
        <f t="shared" si="16"/>
        <v>#REF!</v>
      </c>
      <c r="W79" s="3" t="e">
        <f t="shared" si="16"/>
        <v>#REF!</v>
      </c>
      <c r="X79" s="3" t="e">
        <f t="shared" si="16"/>
        <v>#REF!</v>
      </c>
      <c r="Y79" s="3" t="e">
        <f t="shared" si="16"/>
        <v>#REF!</v>
      </c>
      <c r="Z79" s="3" t="e">
        <f t="shared" si="16"/>
        <v>#REF!</v>
      </c>
      <c r="AA79" s="3" t="e">
        <f t="shared" si="16"/>
        <v>#REF!</v>
      </c>
      <c r="AB79" s="3" t="e">
        <f t="shared" si="16"/>
        <v>#REF!</v>
      </c>
      <c r="AC79" s="3" t="e">
        <f t="shared" si="16"/>
        <v>#REF!</v>
      </c>
      <c r="AD79" s="3" t="e">
        <f t="shared" si="16"/>
        <v>#REF!</v>
      </c>
      <c r="AE79" s="3" t="e">
        <f t="shared" si="16"/>
        <v>#REF!</v>
      </c>
      <c r="AF79" s="3" t="e">
        <f t="shared" si="16"/>
        <v>#REF!</v>
      </c>
      <c r="AG79" s="3" t="e">
        <f t="shared" si="16"/>
        <v>#REF!</v>
      </c>
      <c r="AH79" s="3" t="e">
        <f t="shared" si="16"/>
        <v>#REF!</v>
      </c>
      <c r="AI79" s="3" t="e">
        <f t="shared" si="16"/>
        <v>#REF!</v>
      </c>
      <c r="AJ79" s="3" t="e">
        <f t="shared" si="16"/>
        <v>#REF!</v>
      </c>
      <c r="AK79" s="3" t="e">
        <f t="shared" si="16"/>
        <v>#REF!</v>
      </c>
      <c r="AL79" s="10">
        <f t="shared" si="9"/>
        <v>0</v>
      </c>
      <c r="AM79" s="3">
        <f t="shared" ref="AM79:BB79" si="17">AL79+AM54</f>
        <v>0</v>
      </c>
      <c r="AN79" s="3">
        <f t="shared" si="17"/>
        <v>0</v>
      </c>
      <c r="AO79" s="3">
        <f t="shared" si="17"/>
        <v>0</v>
      </c>
      <c r="AP79" s="3">
        <f t="shared" si="17"/>
        <v>0</v>
      </c>
      <c r="AQ79" s="3">
        <f t="shared" si="17"/>
        <v>0</v>
      </c>
      <c r="AR79" s="3">
        <f t="shared" si="17"/>
        <v>0</v>
      </c>
      <c r="AS79" s="3">
        <f t="shared" si="17"/>
        <v>0</v>
      </c>
      <c r="AT79" s="3">
        <f t="shared" si="17"/>
        <v>0</v>
      </c>
      <c r="AU79" s="3">
        <f t="shared" si="17"/>
        <v>0</v>
      </c>
      <c r="AV79" s="3">
        <f t="shared" si="17"/>
        <v>0</v>
      </c>
      <c r="AW79" s="3">
        <f t="shared" si="17"/>
        <v>0</v>
      </c>
      <c r="AX79" s="3">
        <f t="shared" si="17"/>
        <v>0</v>
      </c>
      <c r="AY79" s="3">
        <f t="shared" si="17"/>
        <v>0</v>
      </c>
      <c r="AZ79" s="3">
        <f t="shared" si="17"/>
        <v>0</v>
      </c>
      <c r="BA79" s="3">
        <f t="shared" si="17"/>
        <v>0</v>
      </c>
      <c r="BB79" s="3">
        <f t="shared" si="17"/>
        <v>0</v>
      </c>
      <c r="BC79" s="3">
        <f t="shared" si="2"/>
        <v>0</v>
      </c>
      <c r="BD79" s="3">
        <f t="shared" si="3"/>
        <v>0</v>
      </c>
      <c r="BE79" s="3">
        <f t="shared" si="4"/>
        <v>0</v>
      </c>
      <c r="BF79" s="3">
        <f t="shared" si="5"/>
        <v>0</v>
      </c>
      <c r="BG79" s="3">
        <f t="shared" si="6"/>
        <v>0</v>
      </c>
      <c r="BH79" s="3">
        <f t="shared" si="7"/>
        <v>0</v>
      </c>
      <c r="BI79" s="14">
        <v>0</v>
      </c>
      <c r="BJ79" s="11">
        <v>0</v>
      </c>
      <c r="BK79" s="15">
        <f t="shared" si="11"/>
        <v>0</v>
      </c>
      <c r="BL79" s="10">
        <v>0</v>
      </c>
      <c r="BM79" s="10">
        <v>0</v>
      </c>
      <c r="BN79" s="10">
        <v>0</v>
      </c>
      <c r="BO79" s="17">
        <v>0</v>
      </c>
      <c r="BP79" s="10">
        <v>0</v>
      </c>
      <c r="BQ79" s="17">
        <v>0</v>
      </c>
      <c r="BR79" s="10">
        <v>0</v>
      </c>
      <c r="BS79" s="17">
        <v>0</v>
      </c>
      <c r="BT79" s="10">
        <v>0</v>
      </c>
      <c r="BU79" s="17">
        <v>0</v>
      </c>
      <c r="BV79" s="10">
        <v>0</v>
      </c>
      <c r="BW79" s="10">
        <v>1022</v>
      </c>
      <c r="BX79" s="10">
        <v>6948</v>
      </c>
      <c r="BY79" s="11">
        <v>15608.418000000001</v>
      </c>
      <c r="BZ79" s="10">
        <v>21590.418000000001</v>
      </c>
      <c r="CA79" s="10">
        <v>27254.418000000001</v>
      </c>
      <c r="CB79" s="10">
        <v>44941.188227587954</v>
      </c>
      <c r="CC79" s="10">
        <v>67876.8611083219</v>
      </c>
      <c r="CD79" s="10">
        <v>68015.188729673013</v>
      </c>
      <c r="CE79" s="10">
        <v>69355.153408572107</v>
      </c>
      <c r="CF79" s="10"/>
      <c r="CH79" s="11"/>
    </row>
    <row r="80" spans="6:87" x14ac:dyDescent="0.25">
      <c r="F80" s="3" t="e">
        <f>#REF!+F55</f>
        <v>#REF!</v>
      </c>
      <c r="G80" s="3" t="e">
        <f t="shared" ref="G80:AK80" si="18">F80+G55</f>
        <v>#REF!</v>
      </c>
      <c r="H80" s="3" t="e">
        <f t="shared" si="18"/>
        <v>#REF!</v>
      </c>
      <c r="I80" s="3" t="e">
        <f t="shared" si="18"/>
        <v>#REF!</v>
      </c>
      <c r="J80" s="3" t="e">
        <f t="shared" si="18"/>
        <v>#REF!</v>
      </c>
      <c r="K80" s="3" t="e">
        <f t="shared" si="18"/>
        <v>#REF!</v>
      </c>
      <c r="L80" s="3" t="e">
        <f t="shared" si="18"/>
        <v>#REF!</v>
      </c>
      <c r="M80" s="3" t="e">
        <f t="shared" si="18"/>
        <v>#REF!</v>
      </c>
      <c r="N80" s="3" t="e">
        <f t="shared" si="18"/>
        <v>#REF!</v>
      </c>
      <c r="O80" s="3" t="e">
        <f t="shared" si="18"/>
        <v>#REF!</v>
      </c>
      <c r="P80" s="3" t="e">
        <f t="shared" si="18"/>
        <v>#REF!</v>
      </c>
      <c r="Q80" s="3" t="e">
        <f t="shared" si="18"/>
        <v>#REF!</v>
      </c>
      <c r="R80" s="3" t="e">
        <f t="shared" si="18"/>
        <v>#REF!</v>
      </c>
      <c r="S80" s="3" t="e">
        <f t="shared" si="18"/>
        <v>#REF!</v>
      </c>
      <c r="T80" s="3" t="e">
        <f t="shared" si="18"/>
        <v>#REF!</v>
      </c>
      <c r="U80" s="3" t="e">
        <f t="shared" si="18"/>
        <v>#REF!</v>
      </c>
      <c r="V80" s="3" t="e">
        <f t="shared" si="18"/>
        <v>#REF!</v>
      </c>
      <c r="W80" s="3" t="e">
        <f t="shared" si="18"/>
        <v>#REF!</v>
      </c>
      <c r="X80" s="3" t="e">
        <f t="shared" si="18"/>
        <v>#REF!</v>
      </c>
      <c r="Y80" s="3" t="e">
        <f t="shared" si="18"/>
        <v>#REF!</v>
      </c>
      <c r="Z80" s="3" t="e">
        <f t="shared" si="18"/>
        <v>#REF!</v>
      </c>
      <c r="AA80" s="3" t="e">
        <f t="shared" si="18"/>
        <v>#REF!</v>
      </c>
      <c r="AB80" s="3" t="e">
        <f t="shared" si="18"/>
        <v>#REF!</v>
      </c>
      <c r="AC80" s="3" t="e">
        <f t="shared" si="18"/>
        <v>#REF!</v>
      </c>
      <c r="AD80" s="3" t="e">
        <f t="shared" si="18"/>
        <v>#REF!</v>
      </c>
      <c r="AE80" s="3" t="e">
        <f t="shared" si="18"/>
        <v>#REF!</v>
      </c>
      <c r="AF80" s="3" t="e">
        <f t="shared" si="18"/>
        <v>#REF!</v>
      </c>
      <c r="AG80" s="3" t="e">
        <f t="shared" si="18"/>
        <v>#REF!</v>
      </c>
      <c r="AH80" s="3" t="e">
        <f t="shared" si="18"/>
        <v>#REF!</v>
      </c>
      <c r="AI80" s="3" t="e">
        <f t="shared" si="18"/>
        <v>#REF!</v>
      </c>
      <c r="AJ80" s="3" t="e">
        <f t="shared" si="18"/>
        <v>#REF!</v>
      </c>
      <c r="AK80" s="3" t="e">
        <f t="shared" si="18"/>
        <v>#REF!</v>
      </c>
      <c r="AL80" s="10">
        <f t="shared" si="9"/>
        <v>0</v>
      </c>
      <c r="AM80" s="3">
        <f t="shared" ref="AM80:BB80" si="19">AL80+AM55</f>
        <v>0</v>
      </c>
      <c r="AN80" s="3">
        <f t="shared" si="19"/>
        <v>0</v>
      </c>
      <c r="AO80" s="3">
        <f t="shared" si="19"/>
        <v>0</v>
      </c>
      <c r="AP80" s="3">
        <f t="shared" si="19"/>
        <v>0</v>
      </c>
      <c r="AQ80" s="3">
        <f t="shared" si="19"/>
        <v>0</v>
      </c>
      <c r="AR80" s="3">
        <f t="shared" si="19"/>
        <v>0</v>
      </c>
      <c r="AS80" s="3">
        <f t="shared" si="19"/>
        <v>0</v>
      </c>
      <c r="AT80" s="3">
        <f t="shared" si="19"/>
        <v>0</v>
      </c>
      <c r="AU80" s="3">
        <f t="shared" si="19"/>
        <v>0</v>
      </c>
      <c r="AV80" s="3">
        <f t="shared" si="19"/>
        <v>0</v>
      </c>
      <c r="AW80" s="3">
        <f t="shared" si="19"/>
        <v>0</v>
      </c>
      <c r="AX80" s="3">
        <f t="shared" si="19"/>
        <v>0</v>
      </c>
      <c r="AY80" s="3">
        <f t="shared" si="19"/>
        <v>0</v>
      </c>
      <c r="AZ80" s="3">
        <f t="shared" si="19"/>
        <v>0</v>
      </c>
      <c r="BA80" s="3">
        <f t="shared" si="19"/>
        <v>0</v>
      </c>
      <c r="BB80" s="3">
        <f t="shared" si="19"/>
        <v>0</v>
      </c>
      <c r="BC80" s="3">
        <f t="shared" si="2"/>
        <v>0</v>
      </c>
      <c r="BD80" s="3">
        <f t="shared" si="3"/>
        <v>0</v>
      </c>
      <c r="BE80" s="3">
        <f t="shared" si="4"/>
        <v>0</v>
      </c>
      <c r="BF80" s="3">
        <f t="shared" si="5"/>
        <v>0</v>
      </c>
      <c r="BG80" s="3">
        <f t="shared" si="6"/>
        <v>0</v>
      </c>
      <c r="BH80" s="3">
        <f t="shared" si="7"/>
        <v>0</v>
      </c>
      <c r="BI80" s="14">
        <v>0</v>
      </c>
      <c r="BJ80" s="11">
        <v>0</v>
      </c>
      <c r="BK80" s="15">
        <f t="shared" si="11"/>
        <v>0</v>
      </c>
      <c r="BL80" s="10">
        <v>0</v>
      </c>
      <c r="BM80" s="10">
        <v>0</v>
      </c>
      <c r="BN80" s="10">
        <v>0</v>
      </c>
      <c r="BO80" s="17">
        <v>0</v>
      </c>
      <c r="BP80" s="10">
        <v>0</v>
      </c>
      <c r="BQ80" s="17">
        <v>0</v>
      </c>
      <c r="BR80" s="10">
        <v>0</v>
      </c>
      <c r="BS80" s="17">
        <v>0</v>
      </c>
      <c r="BT80" s="10">
        <v>241.92</v>
      </c>
      <c r="BU80" s="17">
        <v>241.92</v>
      </c>
      <c r="BV80" s="10">
        <v>241.92</v>
      </c>
      <c r="BW80" s="10">
        <v>241.92</v>
      </c>
      <c r="BX80" s="10">
        <v>241.92</v>
      </c>
      <c r="BY80" s="11">
        <v>241.92</v>
      </c>
      <c r="BZ80" s="10">
        <v>475.91999999999996</v>
      </c>
      <c r="CA80" s="10">
        <v>11549.38</v>
      </c>
      <c r="CB80" s="10">
        <v>13679.38</v>
      </c>
      <c r="CC80" s="10">
        <v>25125.729999999996</v>
      </c>
      <c r="CD80" s="10">
        <v>33228.949999999997</v>
      </c>
      <c r="CE80" s="10">
        <v>35374.950000000004</v>
      </c>
      <c r="CF80" s="10"/>
      <c r="CH80" s="11"/>
    </row>
    <row r="81" spans="6:86" x14ac:dyDescent="0.25">
      <c r="F81" s="3" t="e">
        <f>#REF!+F56</f>
        <v>#REF!</v>
      </c>
      <c r="G81" s="3" t="e">
        <f t="shared" ref="G81:AK81" si="20">F81+G56</f>
        <v>#REF!</v>
      </c>
      <c r="H81" s="3" t="e">
        <f t="shared" si="20"/>
        <v>#REF!</v>
      </c>
      <c r="I81" s="3" t="e">
        <f t="shared" si="20"/>
        <v>#REF!</v>
      </c>
      <c r="J81" s="3" t="e">
        <f t="shared" si="20"/>
        <v>#REF!</v>
      </c>
      <c r="K81" s="3" t="e">
        <f t="shared" si="20"/>
        <v>#REF!</v>
      </c>
      <c r="L81" s="3" t="e">
        <f t="shared" si="20"/>
        <v>#REF!</v>
      </c>
      <c r="M81" s="3" t="e">
        <f t="shared" si="20"/>
        <v>#REF!</v>
      </c>
      <c r="N81" s="3" t="e">
        <f t="shared" si="20"/>
        <v>#REF!</v>
      </c>
      <c r="O81" s="3" t="e">
        <f t="shared" si="20"/>
        <v>#REF!</v>
      </c>
      <c r="P81" s="3" t="e">
        <f t="shared" si="20"/>
        <v>#REF!</v>
      </c>
      <c r="Q81" s="3" t="e">
        <f t="shared" si="20"/>
        <v>#REF!</v>
      </c>
      <c r="R81" s="3" t="e">
        <f t="shared" si="20"/>
        <v>#REF!</v>
      </c>
      <c r="S81" s="3" t="e">
        <f t="shared" si="20"/>
        <v>#REF!</v>
      </c>
      <c r="T81" s="3" t="e">
        <f t="shared" si="20"/>
        <v>#REF!</v>
      </c>
      <c r="U81" s="3" t="e">
        <f t="shared" si="20"/>
        <v>#REF!</v>
      </c>
      <c r="V81" s="3" t="e">
        <f t="shared" si="20"/>
        <v>#REF!</v>
      </c>
      <c r="W81" s="3" t="e">
        <f t="shared" si="20"/>
        <v>#REF!</v>
      </c>
      <c r="X81" s="3" t="e">
        <f t="shared" si="20"/>
        <v>#REF!</v>
      </c>
      <c r="Y81" s="3" t="e">
        <f t="shared" si="20"/>
        <v>#REF!</v>
      </c>
      <c r="Z81" s="3" t="e">
        <f t="shared" si="20"/>
        <v>#REF!</v>
      </c>
      <c r="AA81" s="3" t="e">
        <f t="shared" si="20"/>
        <v>#REF!</v>
      </c>
      <c r="AB81" s="3" t="e">
        <f t="shared" si="20"/>
        <v>#REF!</v>
      </c>
      <c r="AC81" s="3" t="e">
        <f t="shared" si="20"/>
        <v>#REF!</v>
      </c>
      <c r="AD81" s="3" t="e">
        <f t="shared" si="20"/>
        <v>#REF!</v>
      </c>
      <c r="AE81" s="3" t="e">
        <f t="shared" si="20"/>
        <v>#REF!</v>
      </c>
      <c r="AF81" s="3" t="e">
        <f t="shared" si="20"/>
        <v>#REF!</v>
      </c>
      <c r="AG81" s="3" t="e">
        <f t="shared" si="20"/>
        <v>#REF!</v>
      </c>
      <c r="AH81" s="3" t="e">
        <f t="shared" si="20"/>
        <v>#REF!</v>
      </c>
      <c r="AI81" s="3" t="e">
        <f t="shared" si="20"/>
        <v>#REF!</v>
      </c>
      <c r="AJ81" s="3" t="e">
        <f t="shared" si="20"/>
        <v>#REF!</v>
      </c>
      <c r="AK81" s="3" t="e">
        <f t="shared" si="20"/>
        <v>#REF!</v>
      </c>
      <c r="AL81" s="10">
        <f t="shared" si="9"/>
        <v>0</v>
      </c>
      <c r="AM81" s="3">
        <f t="shared" ref="AM81:BB81" si="21">AL81+AM56</f>
        <v>0</v>
      </c>
      <c r="AN81" s="3">
        <f t="shared" si="21"/>
        <v>0</v>
      </c>
      <c r="AO81" s="3">
        <f t="shared" si="21"/>
        <v>0</v>
      </c>
      <c r="AP81" s="3">
        <f t="shared" si="21"/>
        <v>0</v>
      </c>
      <c r="AQ81" s="3">
        <f t="shared" si="21"/>
        <v>0</v>
      </c>
      <c r="AR81" s="3">
        <f t="shared" si="21"/>
        <v>0</v>
      </c>
      <c r="AS81" s="3">
        <f t="shared" si="21"/>
        <v>0</v>
      </c>
      <c r="AT81" s="3">
        <f t="shared" si="21"/>
        <v>0</v>
      </c>
      <c r="AU81" s="3">
        <f t="shared" si="21"/>
        <v>0</v>
      </c>
      <c r="AV81" s="3">
        <f t="shared" si="21"/>
        <v>0</v>
      </c>
      <c r="AW81" s="3">
        <f t="shared" si="21"/>
        <v>0</v>
      </c>
      <c r="AX81" s="3">
        <f t="shared" si="21"/>
        <v>0</v>
      </c>
      <c r="AY81" s="3">
        <f t="shared" si="21"/>
        <v>0</v>
      </c>
      <c r="AZ81" s="3">
        <f t="shared" si="21"/>
        <v>0</v>
      </c>
      <c r="BA81" s="3">
        <f t="shared" si="21"/>
        <v>0</v>
      </c>
      <c r="BB81" s="3">
        <f t="shared" si="21"/>
        <v>0</v>
      </c>
      <c r="BC81" s="3">
        <f t="shared" si="2"/>
        <v>0</v>
      </c>
      <c r="BD81" s="3">
        <f t="shared" si="3"/>
        <v>0</v>
      </c>
      <c r="BE81" s="3">
        <f t="shared" si="4"/>
        <v>0</v>
      </c>
      <c r="BF81" s="3">
        <f t="shared" si="5"/>
        <v>0</v>
      </c>
      <c r="BG81" s="3">
        <f t="shared" si="6"/>
        <v>0</v>
      </c>
      <c r="BH81" s="3">
        <f t="shared" si="7"/>
        <v>0</v>
      </c>
      <c r="BI81" s="14">
        <v>0</v>
      </c>
      <c r="BJ81" s="11">
        <v>0</v>
      </c>
      <c r="BK81" s="15">
        <f t="shared" si="11"/>
        <v>0</v>
      </c>
      <c r="BL81" s="10">
        <v>0</v>
      </c>
      <c r="BM81" s="10">
        <v>0</v>
      </c>
      <c r="BN81" s="10">
        <v>0</v>
      </c>
      <c r="BO81" s="17">
        <v>0</v>
      </c>
      <c r="BP81" s="10">
        <v>0</v>
      </c>
      <c r="BQ81" s="17">
        <v>0</v>
      </c>
      <c r="BR81" s="10">
        <v>0</v>
      </c>
      <c r="BS81" s="17">
        <v>0</v>
      </c>
      <c r="BT81" s="10">
        <v>0</v>
      </c>
      <c r="BU81" s="17">
        <v>0</v>
      </c>
      <c r="BV81" s="10">
        <v>0</v>
      </c>
      <c r="BW81" s="10">
        <v>0</v>
      </c>
      <c r="BX81" s="10">
        <v>0</v>
      </c>
      <c r="BY81" s="11">
        <v>0</v>
      </c>
      <c r="BZ81" s="10">
        <v>0</v>
      </c>
      <c r="CA81" s="10">
        <v>0</v>
      </c>
      <c r="CB81" s="10"/>
      <c r="CC81" s="10"/>
      <c r="CD81" s="10"/>
      <c r="CE81" s="10">
        <v>8811.4</v>
      </c>
      <c r="CF81" s="10"/>
      <c r="CH81" s="11"/>
    </row>
    <row r="82" spans="6:86" hidden="1" x14ac:dyDescent="0.25">
      <c r="F82" s="3" t="e">
        <f>#REF!+F57</f>
        <v>#REF!</v>
      </c>
      <c r="G82" s="3" t="e">
        <f t="shared" ref="G82:AK82" si="22">F82+G57</f>
        <v>#REF!</v>
      </c>
      <c r="H82" s="3" t="e">
        <f t="shared" si="22"/>
        <v>#REF!</v>
      </c>
      <c r="I82" s="3" t="e">
        <f t="shared" si="22"/>
        <v>#REF!</v>
      </c>
      <c r="J82" s="3" t="e">
        <f t="shared" si="22"/>
        <v>#REF!</v>
      </c>
      <c r="K82" s="3" t="e">
        <f t="shared" si="22"/>
        <v>#REF!</v>
      </c>
      <c r="L82" s="3" t="e">
        <f t="shared" si="22"/>
        <v>#REF!</v>
      </c>
      <c r="M82" s="3" t="e">
        <f t="shared" si="22"/>
        <v>#REF!</v>
      </c>
      <c r="N82" s="3" t="e">
        <f t="shared" si="22"/>
        <v>#REF!</v>
      </c>
      <c r="O82" s="3" t="e">
        <f t="shared" si="22"/>
        <v>#REF!</v>
      </c>
      <c r="P82" s="3" t="e">
        <f t="shared" si="22"/>
        <v>#REF!</v>
      </c>
      <c r="Q82" s="3" t="e">
        <f t="shared" si="22"/>
        <v>#REF!</v>
      </c>
      <c r="R82" s="3" t="e">
        <f t="shared" si="22"/>
        <v>#REF!</v>
      </c>
      <c r="S82" s="3" t="e">
        <f t="shared" si="22"/>
        <v>#REF!</v>
      </c>
      <c r="T82" s="3" t="e">
        <f t="shared" si="22"/>
        <v>#REF!</v>
      </c>
      <c r="U82" s="3" t="e">
        <f t="shared" si="22"/>
        <v>#REF!</v>
      </c>
      <c r="V82" s="3" t="e">
        <f t="shared" si="22"/>
        <v>#REF!</v>
      </c>
      <c r="W82" s="3" t="e">
        <f t="shared" si="22"/>
        <v>#REF!</v>
      </c>
      <c r="X82" s="3" t="e">
        <f t="shared" si="22"/>
        <v>#REF!</v>
      </c>
      <c r="Y82" s="3" t="e">
        <f t="shared" si="22"/>
        <v>#REF!</v>
      </c>
      <c r="Z82" s="3" t="e">
        <f t="shared" si="22"/>
        <v>#REF!</v>
      </c>
      <c r="AA82" s="3" t="e">
        <f t="shared" si="22"/>
        <v>#REF!</v>
      </c>
      <c r="AB82" s="3" t="e">
        <f t="shared" si="22"/>
        <v>#REF!</v>
      </c>
      <c r="AC82" s="3" t="e">
        <f t="shared" si="22"/>
        <v>#REF!</v>
      </c>
      <c r="AD82" s="3" t="e">
        <f t="shared" si="22"/>
        <v>#REF!</v>
      </c>
      <c r="AE82" s="3" t="e">
        <f t="shared" si="22"/>
        <v>#REF!</v>
      </c>
      <c r="AF82" s="3" t="e">
        <f t="shared" si="22"/>
        <v>#REF!</v>
      </c>
      <c r="AG82" s="3" t="e">
        <f t="shared" si="22"/>
        <v>#REF!</v>
      </c>
      <c r="AH82" s="3" t="e">
        <f t="shared" si="22"/>
        <v>#REF!</v>
      </c>
      <c r="AI82" s="3" t="e">
        <f t="shared" si="22"/>
        <v>#REF!</v>
      </c>
      <c r="AJ82" s="3" t="e">
        <f t="shared" si="22"/>
        <v>#REF!</v>
      </c>
      <c r="AK82" s="3" t="e">
        <f t="shared" si="22"/>
        <v>#REF!</v>
      </c>
      <c r="AL82" s="10">
        <f t="shared" si="9"/>
        <v>1118.0999999999999</v>
      </c>
      <c r="AM82" s="3">
        <f t="shared" ref="AM82:BB82" si="23">AL82+AM57</f>
        <v>1118.0999999999999</v>
      </c>
      <c r="AN82" s="3">
        <f t="shared" si="23"/>
        <v>1118.0999999999999</v>
      </c>
      <c r="AO82" s="3">
        <f t="shared" si="23"/>
        <v>1173.8999999999999</v>
      </c>
      <c r="AP82" s="3">
        <f t="shared" si="23"/>
        <v>1173.8999999999999</v>
      </c>
      <c r="AQ82" s="3">
        <f t="shared" si="23"/>
        <v>1173.8999999999999</v>
      </c>
      <c r="AR82" s="3">
        <f t="shared" si="23"/>
        <v>1173.8999999999999</v>
      </c>
      <c r="AS82" s="3">
        <f t="shared" si="23"/>
        <v>1173.8999999999999</v>
      </c>
      <c r="AT82" s="3">
        <f t="shared" si="23"/>
        <v>1173.8999999999999</v>
      </c>
      <c r="AU82" s="3">
        <f t="shared" si="23"/>
        <v>1173.8999999999999</v>
      </c>
      <c r="AV82" s="3">
        <f t="shared" si="23"/>
        <v>1173.8999999999999</v>
      </c>
      <c r="AW82" s="3">
        <f t="shared" si="23"/>
        <v>1173.8999999999999</v>
      </c>
      <c r="AX82" s="3">
        <f t="shared" si="23"/>
        <v>1173.8999999999999</v>
      </c>
      <c r="AY82" s="3">
        <f t="shared" si="23"/>
        <v>1228.3899999999999</v>
      </c>
      <c r="AZ82" s="3">
        <f t="shared" si="23"/>
        <v>1281.0899999999999</v>
      </c>
      <c r="BA82" s="3">
        <f t="shared" si="23"/>
        <v>1281.0899999999999</v>
      </c>
      <c r="BB82" s="3">
        <f t="shared" si="23"/>
        <v>1388.71</v>
      </c>
      <c r="BC82" s="3">
        <f t="shared" si="2"/>
        <v>1388.71</v>
      </c>
      <c r="BD82" s="3">
        <f t="shared" si="3"/>
        <v>1388.71</v>
      </c>
      <c r="BE82" s="3">
        <f t="shared" si="4"/>
        <v>1501.64</v>
      </c>
      <c r="BF82" s="3">
        <f t="shared" si="5"/>
        <v>1558.8000000000002</v>
      </c>
      <c r="BG82" s="3">
        <f t="shared" si="6"/>
        <v>1558.8000000000002</v>
      </c>
      <c r="BH82" s="3">
        <f t="shared" si="7"/>
        <v>1558.8000000000002</v>
      </c>
      <c r="BI82" s="14">
        <v>1558.8</v>
      </c>
      <c r="BJ82" s="11">
        <v>0</v>
      </c>
      <c r="BK82" s="15">
        <f t="shared" si="11"/>
        <v>1558.8</v>
      </c>
      <c r="BL82" s="10">
        <v>1869.71</v>
      </c>
      <c r="BM82" s="10">
        <v>1869.71</v>
      </c>
      <c r="BN82" s="10">
        <v>2229.5100000000002</v>
      </c>
      <c r="BO82" s="17">
        <v>2419.0000000000005</v>
      </c>
      <c r="BP82" s="10">
        <v>2419.0000000000005</v>
      </c>
      <c r="BQ82" s="17">
        <v>2419.0000000000005</v>
      </c>
      <c r="BR82" s="10">
        <v>2419.0000000000005</v>
      </c>
      <c r="BS82" s="17">
        <v>2419.0000000000005</v>
      </c>
      <c r="BT82" s="10">
        <v>2602.84</v>
      </c>
      <c r="BU82" s="17">
        <v>2602.84</v>
      </c>
      <c r="BV82" s="10">
        <v>2602.84</v>
      </c>
      <c r="BW82" s="10">
        <v>3171.1180000000004</v>
      </c>
      <c r="BX82" s="10">
        <v>3171.1180000000004</v>
      </c>
      <c r="BY82" s="11">
        <v>13895.68</v>
      </c>
      <c r="BZ82" s="10">
        <v>14230.68</v>
      </c>
      <c r="CA82" s="10">
        <v>14615.64</v>
      </c>
      <c r="CB82" s="10">
        <v>0</v>
      </c>
      <c r="CC82" s="10">
        <v>300</v>
      </c>
      <c r="CD82" s="10"/>
      <c r="CE82" s="10"/>
      <c r="CF82" s="10"/>
      <c r="CH82" s="11"/>
    </row>
    <row r="83" spans="6:86" x14ac:dyDescent="0.25">
      <c r="F83" s="3" t="e">
        <f>#REF!+F58</f>
        <v>#REF!</v>
      </c>
      <c r="G83" s="3" t="e">
        <f t="shared" ref="G83:AK83" si="24">F83+G58</f>
        <v>#REF!</v>
      </c>
      <c r="H83" s="3" t="e">
        <f t="shared" si="24"/>
        <v>#REF!</v>
      </c>
      <c r="I83" s="3" t="e">
        <f t="shared" si="24"/>
        <v>#REF!</v>
      </c>
      <c r="J83" s="3" t="e">
        <f t="shared" si="24"/>
        <v>#REF!</v>
      </c>
      <c r="K83" s="3" t="e">
        <f t="shared" si="24"/>
        <v>#REF!</v>
      </c>
      <c r="L83" s="3" t="e">
        <f t="shared" si="24"/>
        <v>#REF!</v>
      </c>
      <c r="M83" s="3" t="e">
        <f t="shared" si="24"/>
        <v>#REF!</v>
      </c>
      <c r="N83" s="3" t="e">
        <f t="shared" si="24"/>
        <v>#REF!</v>
      </c>
      <c r="O83" s="3" t="e">
        <f t="shared" si="24"/>
        <v>#REF!</v>
      </c>
      <c r="P83" s="3" t="e">
        <f t="shared" si="24"/>
        <v>#REF!</v>
      </c>
      <c r="Q83" s="3" t="e">
        <f t="shared" si="24"/>
        <v>#REF!</v>
      </c>
      <c r="R83" s="3" t="e">
        <f t="shared" si="24"/>
        <v>#REF!</v>
      </c>
      <c r="S83" s="3" t="e">
        <f t="shared" si="24"/>
        <v>#REF!</v>
      </c>
      <c r="T83" s="3" t="e">
        <f t="shared" si="24"/>
        <v>#REF!</v>
      </c>
      <c r="U83" s="3" t="e">
        <f t="shared" si="24"/>
        <v>#REF!</v>
      </c>
      <c r="V83" s="3" t="e">
        <f t="shared" si="24"/>
        <v>#REF!</v>
      </c>
      <c r="W83" s="3" t="e">
        <f t="shared" si="24"/>
        <v>#REF!</v>
      </c>
      <c r="X83" s="3" t="e">
        <f t="shared" si="24"/>
        <v>#REF!</v>
      </c>
      <c r="Y83" s="3" t="e">
        <f t="shared" si="24"/>
        <v>#REF!</v>
      </c>
      <c r="Z83" s="3" t="e">
        <f t="shared" si="24"/>
        <v>#REF!</v>
      </c>
      <c r="AA83" s="3" t="e">
        <f t="shared" si="24"/>
        <v>#REF!</v>
      </c>
      <c r="AB83" s="3" t="e">
        <f t="shared" si="24"/>
        <v>#REF!</v>
      </c>
      <c r="AC83" s="3" t="e">
        <f t="shared" si="24"/>
        <v>#REF!</v>
      </c>
      <c r="AD83" s="3" t="e">
        <f t="shared" si="24"/>
        <v>#REF!</v>
      </c>
      <c r="AE83" s="3" t="e">
        <f t="shared" si="24"/>
        <v>#REF!</v>
      </c>
      <c r="AF83" s="3" t="e">
        <f t="shared" si="24"/>
        <v>#REF!</v>
      </c>
      <c r="AG83" s="3" t="e">
        <f t="shared" si="24"/>
        <v>#REF!</v>
      </c>
      <c r="AH83" s="3" t="e">
        <f t="shared" si="24"/>
        <v>#REF!</v>
      </c>
      <c r="AI83" s="3" t="e">
        <f t="shared" si="24"/>
        <v>#REF!</v>
      </c>
      <c r="AJ83" s="3" t="e">
        <f t="shared" si="24"/>
        <v>#REF!</v>
      </c>
      <c r="AK83" s="3" t="e">
        <f t="shared" si="24"/>
        <v>#REF!</v>
      </c>
      <c r="AL83" s="10">
        <f t="shared" si="9"/>
        <v>5175.63</v>
      </c>
      <c r="AM83" s="3">
        <f t="shared" ref="AM83:BB83" si="25">AL83+AM58</f>
        <v>5175.63</v>
      </c>
      <c r="AN83" s="3">
        <f t="shared" si="25"/>
        <v>5175.63</v>
      </c>
      <c r="AO83" s="3">
        <f t="shared" si="25"/>
        <v>5302.63</v>
      </c>
      <c r="AP83" s="3">
        <f t="shared" si="25"/>
        <v>5436.63</v>
      </c>
      <c r="AQ83" s="3">
        <f t="shared" si="25"/>
        <v>5556.63</v>
      </c>
      <c r="AR83" s="3">
        <f t="shared" si="25"/>
        <v>5556.63</v>
      </c>
      <c r="AS83" s="3">
        <f t="shared" si="25"/>
        <v>5678.63</v>
      </c>
      <c r="AT83" s="3">
        <f t="shared" si="25"/>
        <v>5678.63</v>
      </c>
      <c r="AU83" s="3">
        <f t="shared" si="25"/>
        <v>5788.63</v>
      </c>
      <c r="AV83" s="3">
        <f t="shared" si="25"/>
        <v>6065.63</v>
      </c>
      <c r="AW83" s="3">
        <f t="shared" si="25"/>
        <v>6175.63</v>
      </c>
      <c r="AX83" s="3">
        <f t="shared" si="25"/>
        <v>6265.63</v>
      </c>
      <c r="AY83" s="3">
        <f t="shared" si="25"/>
        <v>6355.63</v>
      </c>
      <c r="AZ83" s="3">
        <f t="shared" si="25"/>
        <v>6785.63</v>
      </c>
      <c r="BA83" s="3">
        <f t="shared" si="25"/>
        <v>6785.63</v>
      </c>
      <c r="BB83" s="3">
        <f t="shared" si="25"/>
        <v>6876.13</v>
      </c>
      <c r="BC83" s="3">
        <f t="shared" si="2"/>
        <v>6876.13</v>
      </c>
      <c r="BD83" s="3">
        <f t="shared" si="3"/>
        <v>6876.13</v>
      </c>
      <c r="BE83" s="3">
        <f t="shared" si="4"/>
        <v>7015.13</v>
      </c>
      <c r="BF83" s="3">
        <f t="shared" si="5"/>
        <v>7222.13</v>
      </c>
      <c r="BG83" s="3">
        <f t="shared" si="6"/>
        <v>7328.56</v>
      </c>
      <c r="BH83" s="3">
        <f t="shared" si="7"/>
        <v>7328.56</v>
      </c>
      <c r="BI83" s="14">
        <v>8335.15</v>
      </c>
      <c r="BJ83" s="11">
        <v>781</v>
      </c>
      <c r="BK83" s="15">
        <f t="shared" si="11"/>
        <v>9116.15</v>
      </c>
      <c r="BL83" s="10">
        <v>8513.9</v>
      </c>
      <c r="BM83" s="10">
        <v>9949.9</v>
      </c>
      <c r="BN83" s="10">
        <v>10900.9</v>
      </c>
      <c r="BO83" s="17">
        <v>12040.04</v>
      </c>
      <c r="BP83" s="10">
        <v>12207.04</v>
      </c>
      <c r="BQ83" s="17">
        <v>12477.04</v>
      </c>
      <c r="BR83" s="10">
        <v>12650.04</v>
      </c>
      <c r="BS83" s="17">
        <v>12600.539569123197</v>
      </c>
      <c r="BT83" s="10">
        <v>12516.380000000001</v>
      </c>
      <c r="BU83" s="17">
        <v>12907.02</v>
      </c>
      <c r="BV83" s="10">
        <v>12992.02</v>
      </c>
      <c r="BW83" s="10">
        <v>13158.02</v>
      </c>
      <c r="BX83" s="10">
        <v>13556.220000000001</v>
      </c>
      <c r="BY83" s="11">
        <v>13895.68</v>
      </c>
      <c r="BZ83" s="10">
        <v>14230.68</v>
      </c>
      <c r="CA83" s="10">
        <v>14615.64</v>
      </c>
      <c r="CB83" s="10">
        <v>15304.119999999999</v>
      </c>
      <c r="CC83" s="10">
        <v>15808.630000000001</v>
      </c>
      <c r="CD83" s="10">
        <v>15887.880000000001</v>
      </c>
      <c r="CE83" s="10">
        <v>20405.240313412953</v>
      </c>
      <c r="CF83" s="10"/>
      <c r="CH83" s="11"/>
    </row>
    <row r="84" spans="6:86" x14ac:dyDescent="0.25">
      <c r="F84" s="3" t="e">
        <f>#REF!+F59</f>
        <v>#REF!</v>
      </c>
      <c r="G84" s="3" t="e">
        <f t="shared" ref="G84:AK84" si="26">F84+G59</f>
        <v>#REF!</v>
      </c>
      <c r="H84" s="3" t="e">
        <f t="shared" si="26"/>
        <v>#REF!</v>
      </c>
      <c r="I84" s="3" t="e">
        <f t="shared" si="26"/>
        <v>#REF!</v>
      </c>
      <c r="J84" s="3" t="e">
        <f t="shared" si="26"/>
        <v>#REF!</v>
      </c>
      <c r="K84" s="3" t="e">
        <f t="shared" si="26"/>
        <v>#REF!</v>
      </c>
      <c r="L84" s="3" t="e">
        <f t="shared" si="26"/>
        <v>#REF!</v>
      </c>
      <c r="M84" s="3" t="e">
        <f t="shared" si="26"/>
        <v>#REF!</v>
      </c>
      <c r="N84" s="3" t="e">
        <f t="shared" si="26"/>
        <v>#REF!</v>
      </c>
      <c r="O84" s="3" t="e">
        <f t="shared" si="26"/>
        <v>#REF!</v>
      </c>
      <c r="P84" s="3" t="e">
        <f t="shared" si="26"/>
        <v>#REF!</v>
      </c>
      <c r="Q84" s="3" t="e">
        <f t="shared" si="26"/>
        <v>#REF!</v>
      </c>
      <c r="R84" s="3" t="e">
        <f t="shared" si="26"/>
        <v>#REF!</v>
      </c>
      <c r="S84" s="3" t="e">
        <f t="shared" si="26"/>
        <v>#REF!</v>
      </c>
      <c r="T84" s="3" t="e">
        <f t="shared" si="26"/>
        <v>#REF!</v>
      </c>
      <c r="U84" s="3" t="e">
        <f t="shared" si="26"/>
        <v>#REF!</v>
      </c>
      <c r="V84" s="3" t="e">
        <f t="shared" si="26"/>
        <v>#REF!</v>
      </c>
      <c r="W84" s="3" t="e">
        <f t="shared" si="26"/>
        <v>#REF!</v>
      </c>
      <c r="X84" s="3" t="e">
        <f t="shared" si="26"/>
        <v>#REF!</v>
      </c>
      <c r="Y84" s="3" t="e">
        <f t="shared" si="26"/>
        <v>#REF!</v>
      </c>
      <c r="Z84" s="3" t="e">
        <f t="shared" si="26"/>
        <v>#REF!</v>
      </c>
      <c r="AA84" s="3" t="e">
        <f t="shared" si="26"/>
        <v>#REF!</v>
      </c>
      <c r="AB84" s="3" t="e">
        <f t="shared" si="26"/>
        <v>#REF!</v>
      </c>
      <c r="AC84" s="3" t="e">
        <f t="shared" si="26"/>
        <v>#REF!</v>
      </c>
      <c r="AD84" s="3" t="e">
        <f t="shared" si="26"/>
        <v>#REF!</v>
      </c>
      <c r="AE84" s="3" t="e">
        <f t="shared" si="26"/>
        <v>#REF!</v>
      </c>
      <c r="AF84" s="3" t="e">
        <f t="shared" si="26"/>
        <v>#REF!</v>
      </c>
      <c r="AG84" s="3" t="e">
        <f t="shared" si="26"/>
        <v>#REF!</v>
      </c>
      <c r="AH84" s="3" t="e">
        <f t="shared" si="26"/>
        <v>#REF!</v>
      </c>
      <c r="AI84" s="3" t="e">
        <f t="shared" si="26"/>
        <v>#REF!</v>
      </c>
      <c r="AJ84" s="3" t="e">
        <f t="shared" si="26"/>
        <v>#REF!</v>
      </c>
      <c r="AK84" s="3" t="e">
        <f t="shared" si="26"/>
        <v>#REF!</v>
      </c>
      <c r="AL84" s="10">
        <f t="shared" si="9"/>
        <v>0</v>
      </c>
      <c r="AM84" s="3">
        <f t="shared" ref="AM84:BB84" si="27">AL84+AM59</f>
        <v>0</v>
      </c>
      <c r="AN84" s="3">
        <f t="shared" si="27"/>
        <v>0</v>
      </c>
      <c r="AO84" s="3">
        <f t="shared" si="27"/>
        <v>0</v>
      </c>
      <c r="AP84" s="3">
        <f t="shared" si="27"/>
        <v>0</v>
      </c>
      <c r="AQ84" s="3">
        <f t="shared" si="27"/>
        <v>0</v>
      </c>
      <c r="AR84" s="3">
        <f t="shared" si="27"/>
        <v>0</v>
      </c>
      <c r="AS84" s="3">
        <f t="shared" si="27"/>
        <v>0</v>
      </c>
      <c r="AT84" s="3">
        <f t="shared" si="27"/>
        <v>0</v>
      </c>
      <c r="AU84" s="3">
        <f t="shared" si="27"/>
        <v>0</v>
      </c>
      <c r="AV84" s="3">
        <f t="shared" si="27"/>
        <v>0</v>
      </c>
      <c r="AW84" s="3">
        <f t="shared" si="27"/>
        <v>0</v>
      </c>
      <c r="AX84" s="3">
        <f t="shared" si="27"/>
        <v>0</v>
      </c>
      <c r="AY84" s="3">
        <f t="shared" si="27"/>
        <v>0</v>
      </c>
      <c r="AZ84" s="3">
        <f t="shared" si="27"/>
        <v>0</v>
      </c>
      <c r="BA84" s="3">
        <f t="shared" si="27"/>
        <v>0</v>
      </c>
      <c r="BB84" s="3">
        <f t="shared" si="27"/>
        <v>0</v>
      </c>
      <c r="BC84" s="3">
        <f t="shared" si="2"/>
        <v>0</v>
      </c>
      <c r="BD84" s="3">
        <f t="shared" si="3"/>
        <v>0</v>
      </c>
      <c r="BE84" s="3">
        <f t="shared" si="4"/>
        <v>0</v>
      </c>
      <c r="BF84" s="3">
        <f t="shared" si="5"/>
        <v>0</v>
      </c>
      <c r="BG84" s="3">
        <f t="shared" si="6"/>
        <v>0</v>
      </c>
      <c r="BH84" s="3">
        <f t="shared" si="7"/>
        <v>0</v>
      </c>
      <c r="BI84" s="14">
        <v>0</v>
      </c>
      <c r="BJ84" s="11">
        <v>0</v>
      </c>
      <c r="BK84" s="15">
        <f t="shared" si="11"/>
        <v>0</v>
      </c>
      <c r="BL84" s="10">
        <v>0</v>
      </c>
      <c r="BM84" s="10">
        <v>0</v>
      </c>
      <c r="BN84" s="10">
        <v>0</v>
      </c>
      <c r="BO84" s="17">
        <v>0</v>
      </c>
      <c r="BP84" s="10">
        <v>110</v>
      </c>
      <c r="BQ84" s="17">
        <v>170</v>
      </c>
      <c r="BR84" s="10">
        <v>170</v>
      </c>
      <c r="BS84" s="17">
        <v>258</v>
      </c>
      <c r="BT84" s="10">
        <v>878.66000000000008</v>
      </c>
      <c r="BU84" s="17">
        <v>984.52</v>
      </c>
      <c r="BV84" s="10">
        <v>984.52</v>
      </c>
      <c r="BW84" s="10">
        <v>1644.52</v>
      </c>
      <c r="BX84" s="10">
        <v>1874.52</v>
      </c>
      <c r="BY84" s="11">
        <v>1104.96</v>
      </c>
      <c r="BZ84" s="10">
        <v>1131.3600000000001</v>
      </c>
      <c r="CA84" s="10">
        <v>1157.76</v>
      </c>
      <c r="CB84" s="10">
        <v>1188.76</v>
      </c>
      <c r="CC84" s="10">
        <v>1088.6100000000001</v>
      </c>
      <c r="CD84" s="10">
        <v>1106.1100000000001</v>
      </c>
      <c r="CE84" s="10">
        <v>1878.8600000000001</v>
      </c>
      <c r="CF84" s="10"/>
      <c r="CH84" s="11"/>
    </row>
    <row r="85" spans="6:86" hidden="1" x14ac:dyDescent="0.25">
      <c r="F85" s="3" t="e">
        <f>#REF!+F60</f>
        <v>#REF!</v>
      </c>
      <c r="G85" s="3" t="e">
        <f t="shared" ref="G85:AK85" si="28">F85+G60</f>
        <v>#REF!</v>
      </c>
      <c r="H85" s="3" t="e">
        <f t="shared" si="28"/>
        <v>#REF!</v>
      </c>
      <c r="I85" s="3" t="e">
        <f t="shared" si="28"/>
        <v>#REF!</v>
      </c>
      <c r="J85" s="3" t="e">
        <f t="shared" si="28"/>
        <v>#REF!</v>
      </c>
      <c r="K85" s="3" t="e">
        <f t="shared" si="28"/>
        <v>#REF!</v>
      </c>
      <c r="L85" s="3" t="e">
        <f t="shared" si="28"/>
        <v>#REF!</v>
      </c>
      <c r="M85" s="3" t="e">
        <f t="shared" si="28"/>
        <v>#REF!</v>
      </c>
      <c r="N85" s="3" t="e">
        <f t="shared" si="28"/>
        <v>#REF!</v>
      </c>
      <c r="O85" s="3" t="e">
        <f t="shared" si="28"/>
        <v>#REF!</v>
      </c>
      <c r="P85" s="3" t="e">
        <f t="shared" si="28"/>
        <v>#REF!</v>
      </c>
      <c r="Q85" s="3" t="e">
        <f t="shared" si="28"/>
        <v>#REF!</v>
      </c>
      <c r="R85" s="3" t="e">
        <f t="shared" si="28"/>
        <v>#REF!</v>
      </c>
      <c r="S85" s="3" t="e">
        <f t="shared" si="28"/>
        <v>#REF!</v>
      </c>
      <c r="T85" s="3" t="e">
        <f t="shared" si="28"/>
        <v>#REF!</v>
      </c>
      <c r="U85" s="3" t="e">
        <f t="shared" si="28"/>
        <v>#REF!</v>
      </c>
      <c r="V85" s="3" t="e">
        <f t="shared" si="28"/>
        <v>#REF!</v>
      </c>
      <c r="W85" s="3" t="e">
        <f t="shared" si="28"/>
        <v>#REF!</v>
      </c>
      <c r="X85" s="3" t="e">
        <f t="shared" si="28"/>
        <v>#REF!</v>
      </c>
      <c r="Y85" s="3" t="e">
        <f t="shared" si="28"/>
        <v>#REF!</v>
      </c>
      <c r="Z85" s="3" t="e">
        <f t="shared" si="28"/>
        <v>#REF!</v>
      </c>
      <c r="AA85" s="3" t="e">
        <f t="shared" si="28"/>
        <v>#REF!</v>
      </c>
      <c r="AB85" s="3" t="e">
        <f t="shared" si="28"/>
        <v>#REF!</v>
      </c>
      <c r="AC85" s="3" t="e">
        <f t="shared" si="28"/>
        <v>#REF!</v>
      </c>
      <c r="AD85" s="3" t="e">
        <f t="shared" si="28"/>
        <v>#REF!</v>
      </c>
      <c r="AE85" s="3" t="e">
        <f t="shared" si="28"/>
        <v>#REF!</v>
      </c>
      <c r="AF85" s="3" t="e">
        <f t="shared" si="28"/>
        <v>#REF!</v>
      </c>
      <c r="AG85" s="3" t="e">
        <f t="shared" si="28"/>
        <v>#REF!</v>
      </c>
      <c r="AH85" s="3" t="e">
        <f t="shared" si="28"/>
        <v>#REF!</v>
      </c>
      <c r="AI85" s="3" t="e">
        <f t="shared" si="28"/>
        <v>#REF!</v>
      </c>
      <c r="AJ85" s="3" t="e">
        <f t="shared" si="28"/>
        <v>#REF!</v>
      </c>
      <c r="AK85" s="3" t="e">
        <f t="shared" si="28"/>
        <v>#REF!</v>
      </c>
      <c r="AL85" s="10">
        <f t="shared" si="9"/>
        <v>0</v>
      </c>
      <c r="AM85" s="3">
        <f t="shared" ref="AM85:BB85" si="29">AL85+AM60</f>
        <v>0</v>
      </c>
      <c r="AN85" s="3">
        <f t="shared" si="29"/>
        <v>0</v>
      </c>
      <c r="AO85" s="3">
        <f t="shared" si="29"/>
        <v>0</v>
      </c>
      <c r="AP85" s="3">
        <f t="shared" si="29"/>
        <v>0</v>
      </c>
      <c r="AQ85" s="3">
        <f t="shared" si="29"/>
        <v>0</v>
      </c>
      <c r="AR85" s="3">
        <f t="shared" si="29"/>
        <v>0</v>
      </c>
      <c r="AS85" s="3">
        <f t="shared" si="29"/>
        <v>0</v>
      </c>
      <c r="AT85" s="3">
        <f t="shared" si="29"/>
        <v>0</v>
      </c>
      <c r="AU85" s="3">
        <f t="shared" si="29"/>
        <v>0</v>
      </c>
      <c r="AV85" s="3">
        <f t="shared" si="29"/>
        <v>0</v>
      </c>
      <c r="AW85" s="3">
        <f t="shared" si="29"/>
        <v>0</v>
      </c>
      <c r="AX85" s="3">
        <f t="shared" si="29"/>
        <v>0</v>
      </c>
      <c r="AY85" s="3">
        <f t="shared" si="29"/>
        <v>0</v>
      </c>
      <c r="AZ85" s="3">
        <f t="shared" si="29"/>
        <v>0</v>
      </c>
      <c r="BA85" s="3">
        <f t="shared" si="29"/>
        <v>0</v>
      </c>
      <c r="BB85" s="3">
        <f t="shared" si="29"/>
        <v>0</v>
      </c>
      <c r="BC85" s="3">
        <f t="shared" si="2"/>
        <v>0</v>
      </c>
      <c r="BD85" s="3">
        <f t="shared" si="3"/>
        <v>0</v>
      </c>
      <c r="BE85" s="3">
        <f t="shared" si="4"/>
        <v>0</v>
      </c>
      <c r="BF85" s="3">
        <f t="shared" si="5"/>
        <v>0</v>
      </c>
      <c r="BG85" s="3">
        <f t="shared" si="6"/>
        <v>0</v>
      </c>
      <c r="BH85" s="3">
        <f t="shared" si="7"/>
        <v>0</v>
      </c>
      <c r="BI85" s="14">
        <v>0</v>
      </c>
      <c r="BJ85" s="11">
        <v>0</v>
      </c>
      <c r="BK85" s="15">
        <f t="shared" si="11"/>
        <v>0</v>
      </c>
      <c r="BL85" s="10">
        <v>0</v>
      </c>
      <c r="BM85" s="10">
        <v>8</v>
      </c>
      <c r="BN85" s="10">
        <v>46</v>
      </c>
      <c r="BO85" s="17">
        <v>56</v>
      </c>
      <c r="BP85" s="10">
        <v>84</v>
      </c>
      <c r="BQ85" s="17">
        <v>32.091499999999982</v>
      </c>
      <c r="BR85" s="10">
        <v>158</v>
      </c>
      <c r="BS85" s="17">
        <v>179</v>
      </c>
      <c r="BT85" s="10">
        <v>934.50780000000009</v>
      </c>
      <c r="BU85" s="17">
        <v>962.50780000000009</v>
      </c>
      <c r="BV85" s="10">
        <v>977.50780000000009</v>
      </c>
      <c r="BW85" s="10">
        <v>988.50780000000009</v>
      </c>
      <c r="BX85" s="10">
        <v>988.50780000000009</v>
      </c>
      <c r="BY85" s="11">
        <v>12990.740000000002</v>
      </c>
      <c r="BZ85" s="10">
        <v>13441.740000000002</v>
      </c>
      <c r="CA85" s="10">
        <v>14252.680000000002</v>
      </c>
      <c r="CB85" s="10">
        <v>18726.23</v>
      </c>
      <c r="CC85" s="10">
        <v>20228.169999999998</v>
      </c>
      <c r="CD85" s="10"/>
      <c r="CE85" s="10"/>
      <c r="CF85" s="10"/>
      <c r="CH85" s="11"/>
    </row>
    <row r="86" spans="6:86" x14ac:dyDescent="0.25">
      <c r="F86" s="3" t="e">
        <f>#REF!+F61</f>
        <v>#REF!</v>
      </c>
      <c r="G86" s="3" t="e">
        <f t="shared" ref="G86:AK86" si="30">F86+G61</f>
        <v>#REF!</v>
      </c>
      <c r="H86" s="3" t="e">
        <f t="shared" si="30"/>
        <v>#REF!</v>
      </c>
      <c r="I86" s="3" t="e">
        <f t="shared" si="30"/>
        <v>#REF!</v>
      </c>
      <c r="J86" s="3" t="e">
        <f t="shared" si="30"/>
        <v>#REF!</v>
      </c>
      <c r="K86" s="3" t="e">
        <f t="shared" si="30"/>
        <v>#REF!</v>
      </c>
      <c r="L86" s="3" t="e">
        <f t="shared" si="30"/>
        <v>#REF!</v>
      </c>
      <c r="M86" s="3" t="e">
        <f t="shared" si="30"/>
        <v>#REF!</v>
      </c>
      <c r="N86" s="3" t="e">
        <f t="shared" si="30"/>
        <v>#REF!</v>
      </c>
      <c r="O86" s="3" t="e">
        <f t="shared" si="30"/>
        <v>#REF!</v>
      </c>
      <c r="P86" s="3" t="e">
        <f t="shared" si="30"/>
        <v>#REF!</v>
      </c>
      <c r="Q86" s="3" t="e">
        <f t="shared" si="30"/>
        <v>#REF!</v>
      </c>
      <c r="R86" s="3" t="e">
        <f t="shared" si="30"/>
        <v>#REF!</v>
      </c>
      <c r="S86" s="3" t="e">
        <f t="shared" si="30"/>
        <v>#REF!</v>
      </c>
      <c r="T86" s="3" t="e">
        <f t="shared" si="30"/>
        <v>#REF!</v>
      </c>
      <c r="U86" s="3" t="e">
        <f t="shared" si="30"/>
        <v>#REF!</v>
      </c>
      <c r="V86" s="3" t="e">
        <f t="shared" si="30"/>
        <v>#REF!</v>
      </c>
      <c r="W86" s="3" t="e">
        <f t="shared" si="30"/>
        <v>#REF!</v>
      </c>
      <c r="X86" s="3" t="e">
        <f t="shared" si="30"/>
        <v>#REF!</v>
      </c>
      <c r="Y86" s="3" t="e">
        <f t="shared" si="30"/>
        <v>#REF!</v>
      </c>
      <c r="Z86" s="3" t="e">
        <f t="shared" si="30"/>
        <v>#REF!</v>
      </c>
      <c r="AA86" s="3" t="e">
        <f t="shared" si="30"/>
        <v>#REF!</v>
      </c>
      <c r="AB86" s="3" t="e">
        <f t="shared" si="30"/>
        <v>#REF!</v>
      </c>
      <c r="AC86" s="3" t="e">
        <f t="shared" si="30"/>
        <v>#REF!</v>
      </c>
      <c r="AD86" s="3" t="e">
        <f t="shared" si="30"/>
        <v>#REF!</v>
      </c>
      <c r="AE86" s="3" t="e">
        <f t="shared" si="30"/>
        <v>#REF!</v>
      </c>
      <c r="AF86" s="3" t="e">
        <f t="shared" si="30"/>
        <v>#REF!</v>
      </c>
      <c r="AG86" s="3" t="e">
        <f t="shared" si="30"/>
        <v>#REF!</v>
      </c>
      <c r="AH86" s="3" t="e">
        <f t="shared" si="30"/>
        <v>#REF!</v>
      </c>
      <c r="AI86" s="3" t="e">
        <f t="shared" si="30"/>
        <v>#REF!</v>
      </c>
      <c r="AJ86" s="3" t="e">
        <f t="shared" si="30"/>
        <v>#REF!</v>
      </c>
      <c r="AK86" s="3" t="e">
        <f t="shared" si="30"/>
        <v>#REF!</v>
      </c>
      <c r="AL86" s="10">
        <f t="shared" si="9"/>
        <v>0</v>
      </c>
      <c r="AM86" s="3">
        <f t="shared" ref="AM86:BB86" si="31">AL86+AM61</f>
        <v>0</v>
      </c>
      <c r="AN86" s="3">
        <f t="shared" si="31"/>
        <v>0</v>
      </c>
      <c r="AO86" s="3">
        <f t="shared" si="31"/>
        <v>0</v>
      </c>
      <c r="AP86" s="3">
        <f t="shared" si="31"/>
        <v>0</v>
      </c>
      <c r="AQ86" s="3">
        <f t="shared" si="31"/>
        <v>0</v>
      </c>
      <c r="AR86" s="3">
        <f t="shared" si="31"/>
        <v>0</v>
      </c>
      <c r="AS86" s="3">
        <f t="shared" si="31"/>
        <v>0</v>
      </c>
      <c r="AT86" s="3">
        <f t="shared" si="31"/>
        <v>0</v>
      </c>
      <c r="AU86" s="3">
        <f t="shared" si="31"/>
        <v>0</v>
      </c>
      <c r="AV86" s="3">
        <f t="shared" si="31"/>
        <v>0</v>
      </c>
      <c r="AW86" s="3">
        <f t="shared" si="31"/>
        <v>0</v>
      </c>
      <c r="AX86" s="3">
        <f t="shared" si="31"/>
        <v>0</v>
      </c>
      <c r="AY86" s="3">
        <f t="shared" si="31"/>
        <v>0</v>
      </c>
      <c r="AZ86" s="3">
        <f t="shared" si="31"/>
        <v>0</v>
      </c>
      <c r="BA86" s="3">
        <f t="shared" si="31"/>
        <v>0</v>
      </c>
      <c r="BB86" s="3">
        <f t="shared" si="31"/>
        <v>0</v>
      </c>
      <c r="BC86" s="3">
        <f t="shared" si="2"/>
        <v>0</v>
      </c>
      <c r="BD86" s="3">
        <f t="shared" si="3"/>
        <v>0</v>
      </c>
      <c r="BE86" s="3">
        <f t="shared" si="4"/>
        <v>100</v>
      </c>
      <c r="BF86" s="3">
        <f t="shared" si="5"/>
        <v>100</v>
      </c>
      <c r="BG86" s="3">
        <f t="shared" si="6"/>
        <v>350</v>
      </c>
      <c r="BH86" s="3">
        <f t="shared" si="7"/>
        <v>440</v>
      </c>
      <c r="BI86" s="14">
        <v>1035</v>
      </c>
      <c r="BJ86" s="11">
        <v>164</v>
      </c>
      <c r="BK86" s="15">
        <f t="shared" si="11"/>
        <v>1199</v>
      </c>
      <c r="BL86" s="10">
        <v>404</v>
      </c>
      <c r="BM86" s="10">
        <v>1889.58</v>
      </c>
      <c r="BN86" s="10">
        <v>3228.0400123884733</v>
      </c>
      <c r="BO86" s="17">
        <v>3228.8445728116008</v>
      </c>
      <c r="BP86" s="10">
        <v>5140.0198678235456</v>
      </c>
      <c r="BQ86" s="17">
        <v>7108.4325225788907</v>
      </c>
      <c r="BR86" s="10">
        <v>8130.1377520620345</v>
      </c>
      <c r="BS86" s="17">
        <v>9424.5586687837731</v>
      </c>
      <c r="BT86" s="10">
        <v>3185.281025763009</v>
      </c>
      <c r="BU86" s="17">
        <v>4428.5385257630096</v>
      </c>
      <c r="BV86" s="10">
        <v>5322.7785257630103</v>
      </c>
      <c r="BW86" s="10">
        <v>6455.6985257630104</v>
      </c>
      <c r="BX86" s="10">
        <v>8050.4385257630111</v>
      </c>
      <c r="BY86" s="11">
        <v>11898.4</v>
      </c>
      <c r="BZ86" s="10">
        <v>13690.7</v>
      </c>
      <c r="CA86" s="10">
        <v>16130.949999999999</v>
      </c>
      <c r="CB86" s="10">
        <v>18726.23</v>
      </c>
      <c r="CC86" s="10">
        <v>20228.169999999998</v>
      </c>
      <c r="CD86" s="10">
        <v>22796.35</v>
      </c>
      <c r="CE86" s="10">
        <v>24799.311150000001</v>
      </c>
      <c r="CF86" s="10"/>
      <c r="CH86" s="11"/>
    </row>
    <row r="87" spans="6:86" x14ac:dyDescent="0.25">
      <c r="F87" s="3" t="e">
        <f>#REF!+F62</f>
        <v>#REF!</v>
      </c>
      <c r="G87" s="3" t="e">
        <f t="shared" ref="G87:AK87" si="32">F87+G62</f>
        <v>#REF!</v>
      </c>
      <c r="H87" s="3" t="e">
        <f t="shared" si="32"/>
        <v>#REF!</v>
      </c>
      <c r="I87" s="3" t="e">
        <f t="shared" si="32"/>
        <v>#REF!</v>
      </c>
      <c r="J87" s="3" t="e">
        <f t="shared" si="32"/>
        <v>#REF!</v>
      </c>
      <c r="K87" s="3" t="e">
        <f t="shared" si="32"/>
        <v>#REF!</v>
      </c>
      <c r="L87" s="3" t="e">
        <f t="shared" si="32"/>
        <v>#REF!</v>
      </c>
      <c r="M87" s="3" t="e">
        <f t="shared" si="32"/>
        <v>#REF!</v>
      </c>
      <c r="N87" s="3" t="e">
        <f t="shared" si="32"/>
        <v>#REF!</v>
      </c>
      <c r="O87" s="3" t="e">
        <f t="shared" si="32"/>
        <v>#REF!</v>
      </c>
      <c r="P87" s="3" t="e">
        <f t="shared" si="32"/>
        <v>#REF!</v>
      </c>
      <c r="Q87" s="3" t="e">
        <f t="shared" si="32"/>
        <v>#REF!</v>
      </c>
      <c r="R87" s="3" t="e">
        <f t="shared" si="32"/>
        <v>#REF!</v>
      </c>
      <c r="S87" s="3" t="e">
        <f t="shared" si="32"/>
        <v>#REF!</v>
      </c>
      <c r="T87" s="3" t="e">
        <f t="shared" si="32"/>
        <v>#REF!</v>
      </c>
      <c r="U87" s="3" t="e">
        <f t="shared" si="32"/>
        <v>#REF!</v>
      </c>
      <c r="V87" s="3" t="e">
        <f t="shared" si="32"/>
        <v>#REF!</v>
      </c>
      <c r="W87" s="3" t="e">
        <f t="shared" si="32"/>
        <v>#REF!</v>
      </c>
      <c r="X87" s="3" t="e">
        <f t="shared" si="32"/>
        <v>#REF!</v>
      </c>
      <c r="Y87" s="3" t="e">
        <f t="shared" si="32"/>
        <v>#REF!</v>
      </c>
      <c r="Z87" s="3" t="e">
        <f t="shared" si="32"/>
        <v>#REF!</v>
      </c>
      <c r="AA87" s="3" t="e">
        <f t="shared" si="32"/>
        <v>#REF!</v>
      </c>
      <c r="AB87" s="3" t="e">
        <f t="shared" si="32"/>
        <v>#REF!</v>
      </c>
      <c r="AC87" s="3" t="e">
        <f t="shared" si="32"/>
        <v>#REF!</v>
      </c>
      <c r="AD87" s="3" t="e">
        <f t="shared" si="32"/>
        <v>#REF!</v>
      </c>
      <c r="AE87" s="3" t="e">
        <f t="shared" si="32"/>
        <v>#REF!</v>
      </c>
      <c r="AF87" s="3" t="e">
        <f t="shared" si="32"/>
        <v>#REF!</v>
      </c>
      <c r="AG87" s="3" t="e">
        <f t="shared" si="32"/>
        <v>#REF!</v>
      </c>
      <c r="AH87" s="3" t="e">
        <f t="shared" si="32"/>
        <v>#REF!</v>
      </c>
      <c r="AI87" s="3" t="e">
        <f t="shared" si="32"/>
        <v>#REF!</v>
      </c>
      <c r="AJ87" s="3" t="e">
        <f t="shared" si="32"/>
        <v>#REF!</v>
      </c>
      <c r="AK87" s="3" t="e">
        <f t="shared" si="32"/>
        <v>#REF!</v>
      </c>
      <c r="AL87" s="10">
        <f t="shared" si="9"/>
        <v>0</v>
      </c>
      <c r="AM87" s="3">
        <f t="shared" ref="AM87:BB87" si="33">AL87+AM62</f>
        <v>0</v>
      </c>
      <c r="AN87" s="3">
        <f t="shared" si="33"/>
        <v>0</v>
      </c>
      <c r="AO87" s="3">
        <f t="shared" si="33"/>
        <v>0</v>
      </c>
      <c r="AP87" s="3">
        <f t="shared" si="33"/>
        <v>0</v>
      </c>
      <c r="AQ87" s="3">
        <f t="shared" si="33"/>
        <v>0</v>
      </c>
      <c r="AR87" s="3">
        <f t="shared" si="33"/>
        <v>0</v>
      </c>
      <c r="AS87" s="3">
        <f t="shared" si="33"/>
        <v>0</v>
      </c>
      <c r="AT87" s="3">
        <f t="shared" si="33"/>
        <v>0</v>
      </c>
      <c r="AU87" s="3">
        <f t="shared" si="33"/>
        <v>0</v>
      </c>
      <c r="AV87" s="3">
        <f t="shared" si="33"/>
        <v>0</v>
      </c>
      <c r="AW87" s="3">
        <f t="shared" si="33"/>
        <v>0</v>
      </c>
      <c r="AX87" s="3">
        <f t="shared" si="33"/>
        <v>0</v>
      </c>
      <c r="AY87" s="3">
        <f t="shared" si="33"/>
        <v>0</v>
      </c>
      <c r="AZ87" s="3">
        <f t="shared" si="33"/>
        <v>0</v>
      </c>
      <c r="BA87" s="3">
        <f t="shared" si="33"/>
        <v>0</v>
      </c>
      <c r="BB87" s="3">
        <f t="shared" si="33"/>
        <v>0</v>
      </c>
      <c r="BC87" s="3">
        <f t="shared" si="2"/>
        <v>0</v>
      </c>
      <c r="BD87" s="3">
        <f t="shared" si="3"/>
        <v>0</v>
      </c>
      <c r="BE87" s="3">
        <f t="shared" si="4"/>
        <v>0</v>
      </c>
      <c r="BF87" s="3">
        <f t="shared" si="5"/>
        <v>0</v>
      </c>
      <c r="BG87" s="3">
        <f t="shared" si="6"/>
        <v>0</v>
      </c>
      <c r="BH87" s="3">
        <f t="shared" si="7"/>
        <v>0</v>
      </c>
      <c r="BI87" s="14">
        <v>0</v>
      </c>
      <c r="BJ87" s="11">
        <v>0</v>
      </c>
      <c r="BK87" s="15">
        <f t="shared" si="11"/>
        <v>0</v>
      </c>
      <c r="BL87" s="10">
        <v>0</v>
      </c>
      <c r="BM87" s="10">
        <v>891.21</v>
      </c>
      <c r="BN87" s="10">
        <v>1794.65</v>
      </c>
      <c r="BO87" s="17">
        <v>3293.7499999999995</v>
      </c>
      <c r="BP87" s="10">
        <v>4216.54</v>
      </c>
      <c r="BQ87" s="17">
        <v>4877.6499999999996</v>
      </c>
      <c r="BR87" s="10">
        <v>5141.0599999999995</v>
      </c>
      <c r="BS87" s="17">
        <v>5804.32</v>
      </c>
      <c r="BT87" s="10">
        <v>7078.39</v>
      </c>
      <c r="BU87" s="17">
        <v>8113.7400000000007</v>
      </c>
      <c r="BV87" s="10">
        <v>9221.5300000000007</v>
      </c>
      <c r="BW87" s="10">
        <v>11725.28</v>
      </c>
      <c r="BX87" s="10">
        <v>12558.28</v>
      </c>
      <c r="BY87" s="11">
        <v>12990.740000000002</v>
      </c>
      <c r="BZ87" s="10">
        <v>13441.740000000002</v>
      </c>
      <c r="CA87" s="10">
        <v>14252.680000000002</v>
      </c>
      <c r="CB87" s="10">
        <v>14811.110000000002</v>
      </c>
      <c r="CC87" s="10">
        <v>14829.859999999993</v>
      </c>
      <c r="CD87" s="10">
        <v>14829.859999999993</v>
      </c>
      <c r="CE87" s="10">
        <v>14866.299999999994</v>
      </c>
      <c r="CF87" s="10"/>
      <c r="CH87" s="11"/>
    </row>
    <row r="88" spans="6:86" x14ac:dyDescent="0.25">
      <c r="F88" s="3" t="e">
        <f>#REF!+F63</f>
        <v>#REF!</v>
      </c>
      <c r="G88" s="3" t="e">
        <f t="shared" ref="G88:AK88" si="34">F88+G63</f>
        <v>#REF!</v>
      </c>
      <c r="H88" s="3" t="e">
        <f t="shared" si="34"/>
        <v>#REF!</v>
      </c>
      <c r="I88" s="3" t="e">
        <f t="shared" si="34"/>
        <v>#REF!</v>
      </c>
      <c r="J88" s="3" t="e">
        <f t="shared" si="34"/>
        <v>#REF!</v>
      </c>
      <c r="K88" s="3" t="e">
        <f t="shared" si="34"/>
        <v>#REF!</v>
      </c>
      <c r="L88" s="3" t="e">
        <f t="shared" si="34"/>
        <v>#REF!</v>
      </c>
      <c r="M88" s="3" t="e">
        <f t="shared" si="34"/>
        <v>#REF!</v>
      </c>
      <c r="N88" s="3" t="e">
        <f t="shared" si="34"/>
        <v>#REF!</v>
      </c>
      <c r="O88" s="3" t="e">
        <f t="shared" si="34"/>
        <v>#REF!</v>
      </c>
      <c r="P88" s="3" t="e">
        <f t="shared" si="34"/>
        <v>#REF!</v>
      </c>
      <c r="Q88" s="3" t="e">
        <f t="shared" si="34"/>
        <v>#REF!</v>
      </c>
      <c r="R88" s="3" t="e">
        <f t="shared" si="34"/>
        <v>#REF!</v>
      </c>
      <c r="S88" s="3" t="e">
        <f t="shared" si="34"/>
        <v>#REF!</v>
      </c>
      <c r="T88" s="3" t="e">
        <f t="shared" si="34"/>
        <v>#REF!</v>
      </c>
      <c r="U88" s="3" t="e">
        <f t="shared" si="34"/>
        <v>#REF!</v>
      </c>
      <c r="V88" s="3" t="e">
        <f t="shared" si="34"/>
        <v>#REF!</v>
      </c>
      <c r="W88" s="3" t="e">
        <f t="shared" si="34"/>
        <v>#REF!</v>
      </c>
      <c r="X88" s="3" t="e">
        <f t="shared" si="34"/>
        <v>#REF!</v>
      </c>
      <c r="Y88" s="3" t="e">
        <f t="shared" si="34"/>
        <v>#REF!</v>
      </c>
      <c r="Z88" s="3" t="e">
        <f t="shared" si="34"/>
        <v>#REF!</v>
      </c>
      <c r="AA88" s="3" t="e">
        <f t="shared" si="34"/>
        <v>#REF!</v>
      </c>
      <c r="AB88" s="3" t="e">
        <f t="shared" si="34"/>
        <v>#REF!</v>
      </c>
      <c r="AC88" s="3" t="e">
        <f t="shared" si="34"/>
        <v>#REF!</v>
      </c>
      <c r="AD88" s="3" t="e">
        <f t="shared" si="34"/>
        <v>#REF!</v>
      </c>
      <c r="AE88" s="3" t="e">
        <f t="shared" si="34"/>
        <v>#REF!</v>
      </c>
      <c r="AF88" s="3" t="e">
        <f t="shared" si="34"/>
        <v>#REF!</v>
      </c>
      <c r="AG88" s="3" t="e">
        <f t="shared" si="34"/>
        <v>#REF!</v>
      </c>
      <c r="AH88" s="3" t="e">
        <f t="shared" si="34"/>
        <v>#REF!</v>
      </c>
      <c r="AI88" s="3" t="e">
        <f t="shared" si="34"/>
        <v>#REF!</v>
      </c>
      <c r="AJ88" s="3" t="e">
        <f t="shared" si="34"/>
        <v>#REF!</v>
      </c>
      <c r="AK88" s="3" t="e">
        <f t="shared" si="34"/>
        <v>#REF!</v>
      </c>
      <c r="AL88" s="10">
        <f t="shared" si="9"/>
        <v>0</v>
      </c>
      <c r="AM88" s="3">
        <f t="shared" ref="AM88:BB88" si="35">AL88+AM63</f>
        <v>0</v>
      </c>
      <c r="AN88" s="3">
        <f t="shared" si="35"/>
        <v>0</v>
      </c>
      <c r="AO88" s="3">
        <f t="shared" si="35"/>
        <v>0</v>
      </c>
      <c r="AP88" s="3">
        <f t="shared" si="35"/>
        <v>0</v>
      </c>
      <c r="AQ88" s="3">
        <f t="shared" si="35"/>
        <v>0</v>
      </c>
      <c r="AR88" s="3">
        <f t="shared" si="35"/>
        <v>0</v>
      </c>
      <c r="AS88" s="3">
        <f t="shared" si="35"/>
        <v>0</v>
      </c>
      <c r="AT88" s="3">
        <f t="shared" si="35"/>
        <v>0</v>
      </c>
      <c r="AU88" s="3">
        <f t="shared" si="35"/>
        <v>0</v>
      </c>
      <c r="AV88" s="3">
        <f t="shared" si="35"/>
        <v>0</v>
      </c>
      <c r="AW88" s="3">
        <f t="shared" si="35"/>
        <v>0</v>
      </c>
      <c r="AX88" s="3">
        <f t="shared" si="35"/>
        <v>0</v>
      </c>
      <c r="AY88" s="3">
        <f t="shared" si="35"/>
        <v>0</v>
      </c>
      <c r="AZ88" s="3">
        <f t="shared" si="35"/>
        <v>0</v>
      </c>
      <c r="BA88" s="3">
        <f t="shared" si="35"/>
        <v>0</v>
      </c>
      <c r="BB88" s="3">
        <f t="shared" si="35"/>
        <v>0</v>
      </c>
      <c r="BC88" s="3">
        <f t="shared" si="2"/>
        <v>0</v>
      </c>
      <c r="BD88" s="3">
        <f t="shared" si="3"/>
        <v>0</v>
      </c>
      <c r="BE88" s="3">
        <f t="shared" si="4"/>
        <v>4</v>
      </c>
      <c r="BF88" s="3">
        <f t="shared" si="5"/>
        <v>4</v>
      </c>
      <c r="BG88" s="3">
        <f t="shared" si="6"/>
        <v>6.25</v>
      </c>
      <c r="BH88" s="3">
        <f t="shared" si="7"/>
        <v>29.45</v>
      </c>
      <c r="BI88" s="14">
        <v>113.45</v>
      </c>
      <c r="BJ88" s="11">
        <v>0</v>
      </c>
      <c r="BK88" s="15">
        <f t="shared" si="11"/>
        <v>113.45</v>
      </c>
      <c r="BL88" s="10">
        <v>0</v>
      </c>
      <c r="BM88" s="10">
        <v>21.93</v>
      </c>
      <c r="BN88" s="10">
        <v>66.947060000000008</v>
      </c>
      <c r="BO88" s="17">
        <v>120.69990437069669</v>
      </c>
      <c r="BP88" s="10">
        <v>213.75952450494918</v>
      </c>
      <c r="BQ88" s="17">
        <v>320.88566950529179</v>
      </c>
      <c r="BR88" s="10">
        <v>391.79680205565347</v>
      </c>
      <c r="BS88" s="17">
        <v>527.14330876223892</v>
      </c>
      <c r="BT88" s="10">
        <v>834.64049065935569</v>
      </c>
      <c r="BU88" s="17">
        <v>1076.8859261256193</v>
      </c>
      <c r="BV88" s="10">
        <v>1532.4323331336509</v>
      </c>
      <c r="BW88" s="10">
        <v>2097.4077331336512</v>
      </c>
      <c r="BX88" s="10">
        <v>2571.1377331336512</v>
      </c>
      <c r="BY88" s="11">
        <v>3157.3</v>
      </c>
      <c r="BZ88" s="10">
        <v>3683.87</v>
      </c>
      <c r="CA88" s="10">
        <v>4796.7700000000004</v>
      </c>
      <c r="CB88" s="10">
        <v>5562.0650000000005</v>
      </c>
      <c r="CC88" s="10">
        <v>6543.2430000000004</v>
      </c>
      <c r="CD88" s="10">
        <v>7334.4529999999977</v>
      </c>
      <c r="CE88" s="10">
        <v>7734.779788873675</v>
      </c>
      <c r="CF88" s="10"/>
      <c r="CH88" s="11"/>
    </row>
    <row r="89" spans="6:86" x14ac:dyDescent="0.25">
      <c r="F89" s="3" t="e">
        <f>#REF!+F64</f>
        <v>#REF!</v>
      </c>
      <c r="G89" s="3" t="e">
        <f t="shared" ref="G89:AK89" si="36">F89+G64</f>
        <v>#REF!</v>
      </c>
      <c r="H89" s="3" t="e">
        <f t="shared" si="36"/>
        <v>#REF!</v>
      </c>
      <c r="I89" s="3" t="e">
        <f t="shared" si="36"/>
        <v>#REF!</v>
      </c>
      <c r="J89" s="3" t="e">
        <f t="shared" si="36"/>
        <v>#REF!</v>
      </c>
      <c r="K89" s="3" t="e">
        <f t="shared" si="36"/>
        <v>#REF!</v>
      </c>
      <c r="L89" s="3" t="e">
        <f t="shared" si="36"/>
        <v>#REF!</v>
      </c>
      <c r="M89" s="3" t="e">
        <f t="shared" si="36"/>
        <v>#REF!</v>
      </c>
      <c r="N89" s="3" t="e">
        <f t="shared" si="36"/>
        <v>#REF!</v>
      </c>
      <c r="O89" s="3" t="e">
        <f t="shared" si="36"/>
        <v>#REF!</v>
      </c>
      <c r="P89" s="3" t="e">
        <f t="shared" si="36"/>
        <v>#REF!</v>
      </c>
      <c r="Q89" s="3" t="e">
        <f t="shared" si="36"/>
        <v>#REF!</v>
      </c>
      <c r="R89" s="3" t="e">
        <f t="shared" si="36"/>
        <v>#REF!</v>
      </c>
      <c r="S89" s="3" t="e">
        <f t="shared" si="36"/>
        <v>#REF!</v>
      </c>
      <c r="T89" s="3" t="e">
        <f t="shared" si="36"/>
        <v>#REF!</v>
      </c>
      <c r="U89" s="3" t="e">
        <f t="shared" si="36"/>
        <v>#REF!</v>
      </c>
      <c r="V89" s="3" t="e">
        <f t="shared" si="36"/>
        <v>#REF!</v>
      </c>
      <c r="W89" s="3" t="e">
        <f t="shared" si="36"/>
        <v>#REF!</v>
      </c>
      <c r="X89" s="3" t="e">
        <f t="shared" si="36"/>
        <v>#REF!</v>
      </c>
      <c r="Y89" s="3" t="e">
        <f t="shared" si="36"/>
        <v>#REF!</v>
      </c>
      <c r="Z89" s="3" t="e">
        <f t="shared" si="36"/>
        <v>#REF!</v>
      </c>
      <c r="AA89" s="3" t="e">
        <f t="shared" si="36"/>
        <v>#REF!</v>
      </c>
      <c r="AB89" s="3" t="e">
        <f t="shared" si="36"/>
        <v>#REF!</v>
      </c>
      <c r="AC89" s="3" t="e">
        <f t="shared" si="36"/>
        <v>#REF!</v>
      </c>
      <c r="AD89" s="3" t="e">
        <f t="shared" si="36"/>
        <v>#REF!</v>
      </c>
      <c r="AE89" s="3" t="e">
        <f t="shared" si="36"/>
        <v>#REF!</v>
      </c>
      <c r="AF89" s="3" t="e">
        <f t="shared" si="36"/>
        <v>#REF!</v>
      </c>
      <c r="AG89" s="3" t="e">
        <f t="shared" si="36"/>
        <v>#REF!</v>
      </c>
      <c r="AH89" s="3" t="e">
        <f t="shared" si="36"/>
        <v>#REF!</v>
      </c>
      <c r="AI89" s="3" t="e">
        <f t="shared" si="36"/>
        <v>#REF!</v>
      </c>
      <c r="AJ89" s="3" t="e">
        <f t="shared" si="36"/>
        <v>#REF!</v>
      </c>
      <c r="AK89" s="3" t="e">
        <f t="shared" si="36"/>
        <v>#REF!</v>
      </c>
      <c r="AL89" s="10">
        <f t="shared" si="9"/>
        <v>0</v>
      </c>
      <c r="AM89" s="3">
        <f t="shared" ref="AM89:BB89" si="37">AL89+AM64</f>
        <v>0</v>
      </c>
      <c r="AN89" s="3">
        <f t="shared" si="37"/>
        <v>0</v>
      </c>
      <c r="AO89" s="3">
        <f t="shared" si="37"/>
        <v>0</v>
      </c>
      <c r="AP89" s="3">
        <f t="shared" si="37"/>
        <v>0</v>
      </c>
      <c r="AQ89" s="3">
        <f t="shared" si="37"/>
        <v>0</v>
      </c>
      <c r="AR89" s="3">
        <f t="shared" si="37"/>
        <v>0</v>
      </c>
      <c r="AS89" s="3">
        <f t="shared" si="37"/>
        <v>0</v>
      </c>
      <c r="AT89" s="3">
        <f t="shared" si="37"/>
        <v>0</v>
      </c>
      <c r="AU89" s="3">
        <f t="shared" si="37"/>
        <v>0</v>
      </c>
      <c r="AV89" s="3">
        <f t="shared" si="37"/>
        <v>0</v>
      </c>
      <c r="AW89" s="3">
        <f t="shared" si="37"/>
        <v>0</v>
      </c>
      <c r="AX89" s="3">
        <f t="shared" si="37"/>
        <v>0</v>
      </c>
      <c r="AY89" s="3">
        <f t="shared" si="37"/>
        <v>0</v>
      </c>
      <c r="AZ89" s="3">
        <f t="shared" si="37"/>
        <v>0</v>
      </c>
      <c r="BA89" s="3">
        <f t="shared" si="37"/>
        <v>0</v>
      </c>
      <c r="BB89" s="3">
        <f t="shared" si="37"/>
        <v>0</v>
      </c>
      <c r="BC89" s="3">
        <f t="shared" si="2"/>
        <v>0</v>
      </c>
      <c r="BD89" s="3">
        <f t="shared" si="3"/>
        <v>0</v>
      </c>
      <c r="BE89" s="3">
        <f t="shared" si="4"/>
        <v>0</v>
      </c>
      <c r="BF89" s="3">
        <f t="shared" si="5"/>
        <v>0</v>
      </c>
      <c r="BG89" s="3">
        <f t="shared" si="6"/>
        <v>0</v>
      </c>
      <c r="BH89" s="3">
        <f t="shared" si="7"/>
        <v>0</v>
      </c>
      <c r="BI89" s="14">
        <v>0</v>
      </c>
      <c r="BJ89" s="11">
        <v>0</v>
      </c>
      <c r="BK89" s="15">
        <f t="shared" si="11"/>
        <v>0</v>
      </c>
      <c r="BL89" s="10">
        <v>0</v>
      </c>
      <c r="BM89" s="10">
        <v>0</v>
      </c>
      <c r="BN89" s="10">
        <v>0</v>
      </c>
      <c r="BO89" s="17">
        <v>0</v>
      </c>
      <c r="BP89" s="10">
        <v>0</v>
      </c>
      <c r="BQ89" s="17">
        <v>0</v>
      </c>
      <c r="BR89" s="10">
        <v>0</v>
      </c>
      <c r="BS89" s="17">
        <v>0</v>
      </c>
      <c r="BT89" s="10">
        <v>0</v>
      </c>
      <c r="BU89" s="17">
        <v>0</v>
      </c>
      <c r="BV89" s="10">
        <v>0</v>
      </c>
      <c r="BW89" s="10">
        <v>0</v>
      </c>
      <c r="BX89" s="10">
        <v>560</v>
      </c>
      <c r="BY89" s="11">
        <v>2369.75</v>
      </c>
      <c r="BZ89" s="10">
        <v>16209.75</v>
      </c>
      <c r="CA89" s="10">
        <v>17209.75</v>
      </c>
      <c r="CB89" s="10">
        <v>23709.75</v>
      </c>
      <c r="CC89" s="10">
        <v>20613.25</v>
      </c>
      <c r="CD89" s="10">
        <v>22498.25</v>
      </c>
      <c r="CE89" s="10">
        <v>23398.25</v>
      </c>
      <c r="CF89" s="10"/>
      <c r="CH89" s="11"/>
    </row>
    <row r="90" spans="6:86" x14ac:dyDescent="0.25">
      <c r="F90" s="3" t="e">
        <f>#REF!+F65</f>
        <v>#REF!</v>
      </c>
      <c r="G90" s="3" t="e">
        <f t="shared" ref="G90:AK90" si="38">F90+G65</f>
        <v>#REF!</v>
      </c>
      <c r="H90" s="3" t="e">
        <f t="shared" si="38"/>
        <v>#REF!</v>
      </c>
      <c r="I90" s="3" t="e">
        <f t="shared" si="38"/>
        <v>#REF!</v>
      </c>
      <c r="J90" s="3" t="e">
        <f t="shared" si="38"/>
        <v>#REF!</v>
      </c>
      <c r="K90" s="3" t="e">
        <f t="shared" si="38"/>
        <v>#REF!</v>
      </c>
      <c r="L90" s="3" t="e">
        <f t="shared" si="38"/>
        <v>#REF!</v>
      </c>
      <c r="M90" s="3" t="e">
        <f t="shared" si="38"/>
        <v>#REF!</v>
      </c>
      <c r="N90" s="3" t="e">
        <f t="shared" si="38"/>
        <v>#REF!</v>
      </c>
      <c r="O90" s="3" t="e">
        <f t="shared" si="38"/>
        <v>#REF!</v>
      </c>
      <c r="P90" s="3" t="e">
        <f t="shared" si="38"/>
        <v>#REF!</v>
      </c>
      <c r="Q90" s="3" t="e">
        <f t="shared" si="38"/>
        <v>#REF!</v>
      </c>
      <c r="R90" s="3" t="e">
        <f t="shared" si="38"/>
        <v>#REF!</v>
      </c>
      <c r="S90" s="3" t="e">
        <f t="shared" si="38"/>
        <v>#REF!</v>
      </c>
      <c r="T90" s="3" t="e">
        <f t="shared" si="38"/>
        <v>#REF!</v>
      </c>
      <c r="U90" s="3" t="e">
        <f t="shared" si="38"/>
        <v>#REF!</v>
      </c>
      <c r="V90" s="3" t="e">
        <f t="shared" si="38"/>
        <v>#REF!</v>
      </c>
      <c r="W90" s="3" t="e">
        <f t="shared" si="38"/>
        <v>#REF!</v>
      </c>
      <c r="X90" s="3" t="e">
        <f t="shared" si="38"/>
        <v>#REF!</v>
      </c>
      <c r="Y90" s="3" t="e">
        <f t="shared" si="38"/>
        <v>#REF!</v>
      </c>
      <c r="Z90" s="3" t="e">
        <f t="shared" si="38"/>
        <v>#REF!</v>
      </c>
      <c r="AA90" s="3" t="e">
        <f t="shared" si="38"/>
        <v>#REF!</v>
      </c>
      <c r="AB90" s="3" t="e">
        <f t="shared" si="38"/>
        <v>#REF!</v>
      </c>
      <c r="AC90" s="3" t="e">
        <f t="shared" si="38"/>
        <v>#REF!</v>
      </c>
      <c r="AD90" s="3" t="e">
        <f t="shared" si="38"/>
        <v>#REF!</v>
      </c>
      <c r="AE90" s="3" t="e">
        <f t="shared" si="38"/>
        <v>#REF!</v>
      </c>
      <c r="AF90" s="3" t="e">
        <f t="shared" si="38"/>
        <v>#REF!</v>
      </c>
      <c r="AG90" s="3" t="e">
        <f t="shared" si="38"/>
        <v>#REF!</v>
      </c>
      <c r="AH90" s="3" t="e">
        <f t="shared" si="38"/>
        <v>#REF!</v>
      </c>
      <c r="AI90" s="3" t="e">
        <f t="shared" si="38"/>
        <v>#REF!</v>
      </c>
      <c r="AJ90" s="3" t="e">
        <f t="shared" si="38"/>
        <v>#REF!</v>
      </c>
      <c r="AK90" s="3" t="e">
        <f t="shared" si="38"/>
        <v>#REF!</v>
      </c>
      <c r="AL90" s="10">
        <f t="shared" si="9"/>
        <v>0</v>
      </c>
      <c r="AM90" s="3">
        <f t="shared" ref="AM90:BB90" si="39">AL90+AM65</f>
        <v>0</v>
      </c>
      <c r="AN90" s="3">
        <f t="shared" si="39"/>
        <v>0</v>
      </c>
      <c r="AO90" s="3">
        <f t="shared" si="39"/>
        <v>0</v>
      </c>
      <c r="AP90" s="3">
        <f t="shared" si="39"/>
        <v>0</v>
      </c>
      <c r="AQ90" s="3">
        <f t="shared" si="39"/>
        <v>0</v>
      </c>
      <c r="AR90" s="3">
        <f t="shared" si="39"/>
        <v>0</v>
      </c>
      <c r="AS90" s="3">
        <f t="shared" si="39"/>
        <v>0</v>
      </c>
      <c r="AT90" s="3">
        <f t="shared" si="39"/>
        <v>0</v>
      </c>
      <c r="AU90" s="3">
        <f t="shared" si="39"/>
        <v>0</v>
      </c>
      <c r="AV90" s="3">
        <f t="shared" si="39"/>
        <v>0</v>
      </c>
      <c r="AW90" s="3">
        <f t="shared" si="39"/>
        <v>0</v>
      </c>
      <c r="AX90" s="3">
        <f t="shared" si="39"/>
        <v>0</v>
      </c>
      <c r="AY90" s="3">
        <f t="shared" si="39"/>
        <v>0</v>
      </c>
      <c r="AZ90" s="3">
        <f t="shared" si="39"/>
        <v>0</v>
      </c>
      <c r="BA90" s="3">
        <f t="shared" si="39"/>
        <v>0</v>
      </c>
      <c r="BB90" s="3">
        <f t="shared" si="39"/>
        <v>0</v>
      </c>
      <c r="BC90" s="3">
        <f t="shared" si="2"/>
        <v>0</v>
      </c>
      <c r="BD90" s="3">
        <f t="shared" si="3"/>
        <v>0</v>
      </c>
      <c r="BE90" s="3">
        <f t="shared" si="4"/>
        <v>0</v>
      </c>
      <c r="BF90" s="3">
        <f t="shared" si="5"/>
        <v>0</v>
      </c>
      <c r="BG90" s="3">
        <f t="shared" si="6"/>
        <v>0</v>
      </c>
      <c r="BH90" s="3">
        <f t="shared" si="7"/>
        <v>0</v>
      </c>
      <c r="BI90" s="14">
        <v>0</v>
      </c>
      <c r="BJ90" s="11">
        <v>0</v>
      </c>
      <c r="BK90" s="15">
        <f t="shared" si="11"/>
        <v>0</v>
      </c>
      <c r="BL90" s="10">
        <v>0</v>
      </c>
      <c r="BM90" s="10">
        <v>0</v>
      </c>
      <c r="BN90" s="10">
        <v>0</v>
      </c>
      <c r="BO90" s="17">
        <v>0</v>
      </c>
      <c r="BP90" s="10">
        <v>0</v>
      </c>
      <c r="BQ90" s="17">
        <v>0</v>
      </c>
      <c r="BR90" s="10">
        <v>0</v>
      </c>
      <c r="BS90" s="17">
        <v>0</v>
      </c>
      <c r="BT90" s="10">
        <v>0</v>
      </c>
      <c r="BU90" s="17">
        <v>0</v>
      </c>
      <c r="BV90" s="10">
        <v>0</v>
      </c>
      <c r="BW90" s="10">
        <v>0</v>
      </c>
      <c r="BX90" s="10">
        <v>0</v>
      </c>
      <c r="BY90" s="11">
        <v>0</v>
      </c>
      <c r="BZ90" s="10">
        <v>0</v>
      </c>
      <c r="CA90" s="10">
        <v>0</v>
      </c>
      <c r="CB90" s="10">
        <v>0</v>
      </c>
      <c r="CC90" s="10">
        <v>2001</v>
      </c>
      <c r="CD90" s="10">
        <v>4132.5</v>
      </c>
      <c r="CE90" s="10">
        <v>16479</v>
      </c>
      <c r="CF90" s="10"/>
      <c r="CH90" s="11"/>
    </row>
    <row r="91" spans="6:86" x14ac:dyDescent="0.25">
      <c r="F91" s="3" t="e">
        <f>#REF!+F66</f>
        <v>#REF!</v>
      </c>
      <c r="G91" s="3" t="e">
        <f t="shared" ref="G91:AK91" si="40">F91+G66</f>
        <v>#REF!</v>
      </c>
      <c r="H91" s="3" t="e">
        <f t="shared" si="40"/>
        <v>#REF!</v>
      </c>
      <c r="I91" s="3" t="e">
        <f t="shared" si="40"/>
        <v>#REF!</v>
      </c>
      <c r="J91" s="3" t="e">
        <f t="shared" si="40"/>
        <v>#REF!</v>
      </c>
      <c r="K91" s="3" t="e">
        <f t="shared" si="40"/>
        <v>#REF!</v>
      </c>
      <c r="L91" s="3" t="e">
        <f t="shared" si="40"/>
        <v>#REF!</v>
      </c>
      <c r="M91" s="3" t="e">
        <f t="shared" si="40"/>
        <v>#REF!</v>
      </c>
      <c r="N91" s="3" t="e">
        <f t="shared" si="40"/>
        <v>#REF!</v>
      </c>
      <c r="O91" s="3" t="e">
        <f t="shared" si="40"/>
        <v>#REF!</v>
      </c>
      <c r="P91" s="3" t="e">
        <f t="shared" si="40"/>
        <v>#REF!</v>
      </c>
      <c r="Q91" s="3" t="e">
        <f t="shared" si="40"/>
        <v>#REF!</v>
      </c>
      <c r="R91" s="3" t="e">
        <f t="shared" si="40"/>
        <v>#REF!</v>
      </c>
      <c r="S91" s="3" t="e">
        <f t="shared" si="40"/>
        <v>#REF!</v>
      </c>
      <c r="T91" s="3" t="e">
        <f t="shared" si="40"/>
        <v>#REF!</v>
      </c>
      <c r="U91" s="3" t="e">
        <f t="shared" si="40"/>
        <v>#REF!</v>
      </c>
      <c r="V91" s="3" t="e">
        <f t="shared" si="40"/>
        <v>#REF!</v>
      </c>
      <c r="W91" s="3" t="e">
        <f t="shared" si="40"/>
        <v>#REF!</v>
      </c>
      <c r="X91" s="3" t="e">
        <f t="shared" si="40"/>
        <v>#REF!</v>
      </c>
      <c r="Y91" s="3" t="e">
        <f t="shared" si="40"/>
        <v>#REF!</v>
      </c>
      <c r="Z91" s="3" t="e">
        <f t="shared" si="40"/>
        <v>#REF!</v>
      </c>
      <c r="AA91" s="3" t="e">
        <f t="shared" si="40"/>
        <v>#REF!</v>
      </c>
      <c r="AB91" s="3" t="e">
        <f t="shared" si="40"/>
        <v>#REF!</v>
      </c>
      <c r="AC91" s="3" t="e">
        <f t="shared" si="40"/>
        <v>#REF!</v>
      </c>
      <c r="AD91" s="3" t="e">
        <f t="shared" si="40"/>
        <v>#REF!</v>
      </c>
      <c r="AE91" s="3" t="e">
        <f t="shared" si="40"/>
        <v>#REF!</v>
      </c>
      <c r="AF91" s="3" t="e">
        <f t="shared" si="40"/>
        <v>#REF!</v>
      </c>
      <c r="AG91" s="3" t="e">
        <f t="shared" si="40"/>
        <v>#REF!</v>
      </c>
      <c r="AH91" s="3" t="e">
        <f t="shared" si="40"/>
        <v>#REF!</v>
      </c>
      <c r="AI91" s="3" t="e">
        <f t="shared" si="40"/>
        <v>#REF!</v>
      </c>
      <c r="AJ91" s="3" t="e">
        <f t="shared" si="40"/>
        <v>#REF!</v>
      </c>
      <c r="AK91" s="3" t="e">
        <f t="shared" si="40"/>
        <v>#REF!</v>
      </c>
      <c r="AL91" s="10">
        <f t="shared" si="9"/>
        <v>0</v>
      </c>
      <c r="AM91" s="3">
        <f t="shared" ref="AM91:BB91" si="41">AL91+AM66</f>
        <v>0</v>
      </c>
      <c r="AN91" s="3">
        <f t="shared" si="41"/>
        <v>0</v>
      </c>
      <c r="AO91" s="3">
        <f t="shared" si="41"/>
        <v>0</v>
      </c>
      <c r="AP91" s="3">
        <f t="shared" si="41"/>
        <v>0</v>
      </c>
      <c r="AQ91" s="3">
        <f t="shared" si="41"/>
        <v>0</v>
      </c>
      <c r="AR91" s="3">
        <f t="shared" si="41"/>
        <v>0</v>
      </c>
      <c r="AS91" s="3">
        <f t="shared" si="41"/>
        <v>0</v>
      </c>
      <c r="AT91" s="3">
        <f t="shared" si="41"/>
        <v>0</v>
      </c>
      <c r="AU91" s="3">
        <f t="shared" si="41"/>
        <v>0</v>
      </c>
      <c r="AV91" s="3">
        <f t="shared" si="41"/>
        <v>0</v>
      </c>
      <c r="AW91" s="3">
        <f t="shared" si="41"/>
        <v>0</v>
      </c>
      <c r="AX91" s="3">
        <f t="shared" si="41"/>
        <v>0</v>
      </c>
      <c r="AY91" s="3">
        <f t="shared" si="41"/>
        <v>0</v>
      </c>
      <c r="AZ91" s="3">
        <f t="shared" si="41"/>
        <v>0</v>
      </c>
      <c r="BA91" s="3">
        <f t="shared" si="41"/>
        <v>0</v>
      </c>
      <c r="BB91" s="3">
        <f t="shared" si="41"/>
        <v>0</v>
      </c>
      <c r="BC91" s="3">
        <f t="shared" si="2"/>
        <v>0</v>
      </c>
      <c r="BD91" s="3">
        <f t="shared" si="3"/>
        <v>0</v>
      </c>
      <c r="BE91" s="3">
        <f t="shared" si="4"/>
        <v>0</v>
      </c>
      <c r="BF91" s="3">
        <f t="shared" si="5"/>
        <v>0</v>
      </c>
      <c r="BG91" s="3">
        <f t="shared" si="6"/>
        <v>0</v>
      </c>
      <c r="BH91" s="3">
        <f t="shared" si="7"/>
        <v>0</v>
      </c>
      <c r="BI91" s="14">
        <v>0</v>
      </c>
      <c r="BJ91" s="11">
        <v>0</v>
      </c>
      <c r="BK91" s="15">
        <f t="shared" si="11"/>
        <v>0</v>
      </c>
      <c r="BL91" s="10">
        <v>0</v>
      </c>
      <c r="BM91" s="10">
        <v>0</v>
      </c>
      <c r="BN91" s="10">
        <v>0</v>
      </c>
      <c r="BO91" s="17">
        <v>0</v>
      </c>
      <c r="BP91" s="10">
        <v>0</v>
      </c>
      <c r="BQ91" s="17">
        <v>0</v>
      </c>
      <c r="BR91" s="10">
        <v>0</v>
      </c>
      <c r="BS91" s="17">
        <v>0</v>
      </c>
      <c r="BT91" s="10">
        <v>0</v>
      </c>
      <c r="BU91" s="17">
        <v>0</v>
      </c>
      <c r="BV91" s="10">
        <v>0</v>
      </c>
      <c r="BW91" s="10">
        <v>0</v>
      </c>
      <c r="BX91" s="10">
        <v>0</v>
      </c>
      <c r="BY91" s="11">
        <v>0</v>
      </c>
      <c r="BZ91" s="10"/>
      <c r="CA91" s="10">
        <v>0</v>
      </c>
      <c r="CB91" s="10">
        <v>0</v>
      </c>
      <c r="CC91" s="10">
        <v>1696</v>
      </c>
      <c r="CD91" s="10">
        <v>1696</v>
      </c>
      <c r="CE91" s="10">
        <v>9224</v>
      </c>
      <c r="CF91" s="10"/>
    </row>
    <row r="92" spans="6:86" x14ac:dyDescent="0.25">
      <c r="F92" s="3" t="e">
        <f>#REF!+F67</f>
        <v>#REF!</v>
      </c>
      <c r="G92" s="3" t="e">
        <f t="shared" ref="G92:AK92" si="42">F92+G67</f>
        <v>#REF!</v>
      </c>
      <c r="H92" s="3" t="e">
        <f t="shared" si="42"/>
        <v>#REF!</v>
      </c>
      <c r="I92" s="3" t="e">
        <f t="shared" si="42"/>
        <v>#REF!</v>
      </c>
      <c r="J92" s="3" t="e">
        <f t="shared" si="42"/>
        <v>#REF!</v>
      </c>
      <c r="K92" s="3" t="e">
        <f t="shared" si="42"/>
        <v>#REF!</v>
      </c>
      <c r="L92" s="3" t="e">
        <f t="shared" si="42"/>
        <v>#REF!</v>
      </c>
      <c r="M92" s="3" t="e">
        <f t="shared" si="42"/>
        <v>#REF!</v>
      </c>
      <c r="N92" s="3" t="e">
        <f t="shared" si="42"/>
        <v>#REF!</v>
      </c>
      <c r="O92" s="3" t="e">
        <f t="shared" si="42"/>
        <v>#REF!</v>
      </c>
      <c r="P92" s="3" t="e">
        <f t="shared" si="42"/>
        <v>#REF!</v>
      </c>
      <c r="Q92" s="3" t="e">
        <f t="shared" si="42"/>
        <v>#REF!</v>
      </c>
      <c r="R92" s="3" t="e">
        <f t="shared" si="42"/>
        <v>#REF!</v>
      </c>
      <c r="S92" s="3" t="e">
        <f t="shared" si="42"/>
        <v>#REF!</v>
      </c>
      <c r="T92" s="3" t="e">
        <f t="shared" si="42"/>
        <v>#REF!</v>
      </c>
      <c r="U92" s="3" t="e">
        <f t="shared" si="42"/>
        <v>#REF!</v>
      </c>
      <c r="V92" s="3" t="e">
        <f t="shared" si="42"/>
        <v>#REF!</v>
      </c>
      <c r="W92" s="3" t="e">
        <f t="shared" si="42"/>
        <v>#REF!</v>
      </c>
      <c r="X92" s="3" t="e">
        <f t="shared" si="42"/>
        <v>#REF!</v>
      </c>
      <c r="Y92" s="3" t="e">
        <f t="shared" si="42"/>
        <v>#REF!</v>
      </c>
      <c r="Z92" s="3" t="e">
        <f t="shared" si="42"/>
        <v>#REF!</v>
      </c>
      <c r="AA92" s="3" t="e">
        <f t="shared" si="42"/>
        <v>#REF!</v>
      </c>
      <c r="AB92" s="3" t="e">
        <f t="shared" si="42"/>
        <v>#REF!</v>
      </c>
      <c r="AC92" s="3" t="e">
        <f t="shared" si="42"/>
        <v>#REF!</v>
      </c>
      <c r="AD92" s="3" t="e">
        <f t="shared" si="42"/>
        <v>#REF!</v>
      </c>
      <c r="AE92" s="3" t="e">
        <f t="shared" si="42"/>
        <v>#REF!</v>
      </c>
      <c r="AF92" s="3" t="e">
        <f t="shared" si="42"/>
        <v>#REF!</v>
      </c>
      <c r="AG92" s="3" t="e">
        <f t="shared" si="42"/>
        <v>#REF!</v>
      </c>
      <c r="AH92" s="3" t="e">
        <f t="shared" si="42"/>
        <v>#REF!</v>
      </c>
      <c r="AI92" s="3" t="e">
        <f t="shared" si="42"/>
        <v>#REF!</v>
      </c>
      <c r="AJ92" s="3" t="e">
        <f t="shared" si="42"/>
        <v>#REF!</v>
      </c>
      <c r="AK92" s="3" t="e">
        <f t="shared" si="42"/>
        <v>#REF!</v>
      </c>
      <c r="AL92" s="10">
        <f t="shared" si="9"/>
        <v>0</v>
      </c>
      <c r="AM92" s="3">
        <f t="shared" ref="AM92:BB92" si="43">AL92+AM67</f>
        <v>0</v>
      </c>
      <c r="AN92" s="3">
        <f t="shared" si="43"/>
        <v>0</v>
      </c>
      <c r="AO92" s="3">
        <f t="shared" si="43"/>
        <v>0</v>
      </c>
      <c r="AP92" s="3">
        <f t="shared" si="43"/>
        <v>0</v>
      </c>
      <c r="AQ92" s="3">
        <f t="shared" si="43"/>
        <v>0</v>
      </c>
      <c r="AR92" s="3">
        <f t="shared" si="43"/>
        <v>0</v>
      </c>
      <c r="AS92" s="3">
        <f t="shared" si="43"/>
        <v>0</v>
      </c>
      <c r="AT92" s="3">
        <f t="shared" si="43"/>
        <v>0</v>
      </c>
      <c r="AU92" s="3">
        <f t="shared" si="43"/>
        <v>0</v>
      </c>
      <c r="AV92" s="3">
        <f t="shared" si="43"/>
        <v>0</v>
      </c>
      <c r="AW92" s="3">
        <f t="shared" si="43"/>
        <v>0</v>
      </c>
      <c r="AX92" s="3">
        <f t="shared" si="43"/>
        <v>0</v>
      </c>
      <c r="AY92" s="3">
        <f t="shared" si="43"/>
        <v>0</v>
      </c>
      <c r="AZ92" s="3">
        <f t="shared" si="43"/>
        <v>0</v>
      </c>
      <c r="BA92" s="3">
        <f t="shared" si="43"/>
        <v>0</v>
      </c>
      <c r="BB92" s="3">
        <f t="shared" si="43"/>
        <v>0</v>
      </c>
      <c r="BC92" s="3">
        <f t="shared" si="2"/>
        <v>0</v>
      </c>
      <c r="BD92" s="3">
        <f t="shared" si="3"/>
        <v>0</v>
      </c>
      <c r="BE92" s="3">
        <f t="shared" si="4"/>
        <v>0</v>
      </c>
      <c r="BF92" s="3">
        <f t="shared" si="5"/>
        <v>0</v>
      </c>
      <c r="BG92" s="3">
        <f t="shared" si="6"/>
        <v>0</v>
      </c>
      <c r="BH92" s="3">
        <f t="shared" si="7"/>
        <v>0</v>
      </c>
      <c r="BI92" s="14">
        <v>0</v>
      </c>
      <c r="BJ92" s="11">
        <v>0</v>
      </c>
      <c r="BK92" s="15">
        <f t="shared" si="11"/>
        <v>0</v>
      </c>
      <c r="BL92" s="10">
        <v>0</v>
      </c>
      <c r="BM92" s="10">
        <v>0</v>
      </c>
      <c r="BN92" s="10">
        <v>0</v>
      </c>
      <c r="BO92" s="17">
        <v>0</v>
      </c>
      <c r="BP92" s="10">
        <v>0</v>
      </c>
      <c r="BQ92" s="17">
        <v>0</v>
      </c>
      <c r="BR92" s="10">
        <v>0</v>
      </c>
      <c r="BS92" s="17">
        <v>0</v>
      </c>
      <c r="BT92" s="10">
        <v>0</v>
      </c>
      <c r="BU92" s="17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/>
      <c r="CB92" s="10"/>
      <c r="CC92" s="10"/>
      <c r="CD92" s="10">
        <v>2.25</v>
      </c>
      <c r="CE92" s="10">
        <v>361.85</v>
      </c>
      <c r="CF92" s="10"/>
    </row>
    <row r="93" spans="6:86" x14ac:dyDescent="0.25">
      <c r="F93" s="3" t="e">
        <f>#REF!+F68</f>
        <v>#REF!</v>
      </c>
      <c r="G93" s="3" t="e">
        <f t="shared" ref="G93:AK93" si="44">F93+G68</f>
        <v>#REF!</v>
      </c>
      <c r="H93" s="3" t="e">
        <f t="shared" si="44"/>
        <v>#REF!</v>
      </c>
      <c r="I93" s="3" t="e">
        <f t="shared" si="44"/>
        <v>#REF!</v>
      </c>
      <c r="J93" s="3" t="e">
        <f t="shared" si="44"/>
        <v>#REF!</v>
      </c>
      <c r="K93" s="3" t="e">
        <f t="shared" si="44"/>
        <v>#REF!</v>
      </c>
      <c r="L93" s="3" t="e">
        <f t="shared" si="44"/>
        <v>#REF!</v>
      </c>
      <c r="M93" s="3" t="e">
        <f t="shared" si="44"/>
        <v>#REF!</v>
      </c>
      <c r="N93" s="3" t="e">
        <f t="shared" si="44"/>
        <v>#REF!</v>
      </c>
      <c r="O93" s="3" t="e">
        <f t="shared" si="44"/>
        <v>#REF!</v>
      </c>
      <c r="P93" s="3" t="e">
        <f t="shared" si="44"/>
        <v>#REF!</v>
      </c>
      <c r="Q93" s="3" t="e">
        <f t="shared" si="44"/>
        <v>#REF!</v>
      </c>
      <c r="R93" s="3" t="e">
        <f t="shared" si="44"/>
        <v>#REF!</v>
      </c>
      <c r="S93" s="3" t="e">
        <f t="shared" si="44"/>
        <v>#REF!</v>
      </c>
      <c r="T93" s="3" t="e">
        <f t="shared" si="44"/>
        <v>#REF!</v>
      </c>
      <c r="U93" s="3" t="e">
        <f t="shared" si="44"/>
        <v>#REF!</v>
      </c>
      <c r="V93" s="3" t="e">
        <f t="shared" si="44"/>
        <v>#REF!</v>
      </c>
      <c r="W93" s="3" t="e">
        <f t="shared" si="44"/>
        <v>#REF!</v>
      </c>
      <c r="X93" s="3" t="e">
        <f t="shared" si="44"/>
        <v>#REF!</v>
      </c>
      <c r="Y93" s="3" t="e">
        <f t="shared" si="44"/>
        <v>#REF!</v>
      </c>
      <c r="Z93" s="3" t="e">
        <f t="shared" si="44"/>
        <v>#REF!</v>
      </c>
      <c r="AA93" s="3" t="e">
        <f t="shared" si="44"/>
        <v>#REF!</v>
      </c>
      <c r="AB93" s="3" t="e">
        <f t="shared" si="44"/>
        <v>#REF!</v>
      </c>
      <c r="AC93" s="3" t="e">
        <f t="shared" si="44"/>
        <v>#REF!</v>
      </c>
      <c r="AD93" s="3" t="e">
        <f t="shared" si="44"/>
        <v>#REF!</v>
      </c>
      <c r="AE93" s="3" t="e">
        <f t="shared" si="44"/>
        <v>#REF!</v>
      </c>
      <c r="AF93" s="3" t="e">
        <f t="shared" si="44"/>
        <v>#REF!</v>
      </c>
      <c r="AG93" s="3" t="e">
        <f t="shared" si="44"/>
        <v>#REF!</v>
      </c>
      <c r="AH93" s="3" t="e">
        <f t="shared" si="44"/>
        <v>#REF!</v>
      </c>
      <c r="AI93" s="3" t="e">
        <f t="shared" si="44"/>
        <v>#REF!</v>
      </c>
      <c r="AJ93" s="3" t="e">
        <f t="shared" si="44"/>
        <v>#REF!</v>
      </c>
      <c r="AK93" s="3" t="e">
        <f t="shared" si="44"/>
        <v>#REF!</v>
      </c>
      <c r="AL93" s="10">
        <f t="shared" si="9"/>
        <v>2008860.2129688954</v>
      </c>
      <c r="AM93" s="3">
        <f t="shared" ref="AM93:BB93" si="45">AL93+AM68</f>
        <v>2008860.2129688954</v>
      </c>
      <c r="AN93" s="3">
        <f t="shared" si="45"/>
        <v>2030871.2129688954</v>
      </c>
      <c r="AO93" s="3">
        <f t="shared" si="45"/>
        <v>2053501.2129688954</v>
      </c>
      <c r="AP93" s="3">
        <f t="shared" si="45"/>
        <v>2057501.2129688954</v>
      </c>
      <c r="AQ93" s="3">
        <f t="shared" si="45"/>
        <v>2061432.2129688954</v>
      </c>
      <c r="AR93" s="3">
        <f t="shared" si="45"/>
        <v>2064415.2129688954</v>
      </c>
      <c r="AS93" s="3">
        <f t="shared" si="45"/>
        <v>2067105.2129688954</v>
      </c>
      <c r="AT93" s="3">
        <f t="shared" si="45"/>
        <v>2067105.2129688954</v>
      </c>
      <c r="AU93" s="3">
        <f t="shared" si="45"/>
        <v>2086897.2129688954</v>
      </c>
      <c r="AV93" s="3">
        <f t="shared" si="45"/>
        <v>2090314.2129688954</v>
      </c>
      <c r="AW93" s="3">
        <f t="shared" si="45"/>
        <v>2108317.2129688952</v>
      </c>
      <c r="AX93" s="3">
        <f t="shared" si="45"/>
        <v>2129633.2129688952</v>
      </c>
      <c r="AY93" s="3">
        <f t="shared" si="45"/>
        <v>2152456.2129688952</v>
      </c>
      <c r="AZ93" s="3">
        <f t="shared" si="45"/>
        <v>2177132.2129688952</v>
      </c>
      <c r="BA93" s="3">
        <f t="shared" si="45"/>
        <v>2204166.2129688952</v>
      </c>
      <c r="BB93" s="3">
        <f t="shared" si="45"/>
        <v>2232874.2129688952</v>
      </c>
      <c r="BC93" s="3">
        <f t="shared" si="2"/>
        <v>2234783.2129688952</v>
      </c>
      <c r="BD93" s="3">
        <f t="shared" si="3"/>
        <v>2260441.2129688952</v>
      </c>
      <c r="BE93" s="3">
        <f t="shared" si="4"/>
        <v>2292105.2129688952</v>
      </c>
      <c r="BF93" s="3">
        <f t="shared" si="5"/>
        <v>2325086.2129688952</v>
      </c>
      <c r="BG93" s="3">
        <f t="shared" si="6"/>
        <v>2359872.2129688952</v>
      </c>
      <c r="BH93" s="3">
        <f t="shared" si="7"/>
        <v>2389722.2129688952</v>
      </c>
      <c r="BI93" s="14">
        <v>2569933.2129688952</v>
      </c>
      <c r="BJ93" s="11">
        <v>122799</v>
      </c>
      <c r="BK93" s="15">
        <f t="shared" si="11"/>
        <v>2692732.2129688952</v>
      </c>
      <c r="BL93" s="10">
        <v>2939334.975968895</v>
      </c>
      <c r="BM93" s="10">
        <v>3090017.975968895</v>
      </c>
      <c r="BN93" s="10">
        <v>3269940.975968895</v>
      </c>
      <c r="BO93" s="17">
        <v>3818979.5359688955</v>
      </c>
      <c r="BP93" s="10">
        <v>3999399.5359688955</v>
      </c>
      <c r="BQ93" s="17">
        <v>4187526.535968896</v>
      </c>
      <c r="BR93" s="10">
        <v>4343818.535968896</v>
      </c>
      <c r="BS93" s="17">
        <v>4545349.535968896</v>
      </c>
      <c r="BT93" s="10">
        <v>4528634.733</v>
      </c>
      <c r="BU93" s="17">
        <v>4699201.3729999997</v>
      </c>
      <c r="BV93" s="10">
        <v>4876461.6730000004</v>
      </c>
      <c r="BW93" s="10">
        <v>4962326.6730000004</v>
      </c>
      <c r="BX93" s="10">
        <v>5035951.6730000004</v>
      </c>
      <c r="BY93" s="11">
        <v>5066582.78</v>
      </c>
      <c r="BZ93" s="10">
        <v>5103989.1800000006</v>
      </c>
      <c r="CA93" s="10">
        <v>5193144.1800000006</v>
      </c>
      <c r="CB93" s="10">
        <v>5318180.1800000006</v>
      </c>
      <c r="CC93" s="10">
        <v>5440200.5200000005</v>
      </c>
      <c r="CD93" s="10">
        <v>5545187.0999999996</v>
      </c>
      <c r="CE93" s="10">
        <v>5851834.1000000006</v>
      </c>
      <c r="CF93" s="10"/>
    </row>
    <row r="94" spans="6:86" x14ac:dyDescent="0.25">
      <c r="F94" s="3" t="e">
        <f>#REF!+F69</f>
        <v>#REF!</v>
      </c>
      <c r="G94" s="3" t="e">
        <f t="shared" ref="G94:AK94" si="46">F94+G69</f>
        <v>#REF!</v>
      </c>
      <c r="H94" s="3" t="e">
        <f t="shared" si="46"/>
        <v>#REF!</v>
      </c>
      <c r="I94" s="3" t="e">
        <f t="shared" si="46"/>
        <v>#REF!</v>
      </c>
      <c r="J94" s="3" t="e">
        <f t="shared" si="46"/>
        <v>#REF!</v>
      </c>
      <c r="K94" s="3" t="e">
        <f t="shared" si="46"/>
        <v>#REF!</v>
      </c>
      <c r="L94" s="3" t="e">
        <f t="shared" si="46"/>
        <v>#REF!</v>
      </c>
      <c r="M94" s="3" t="e">
        <f t="shared" si="46"/>
        <v>#REF!</v>
      </c>
      <c r="N94" s="3" t="e">
        <f t="shared" si="46"/>
        <v>#REF!</v>
      </c>
      <c r="O94" s="3" t="e">
        <f t="shared" si="46"/>
        <v>#REF!</v>
      </c>
      <c r="P94" s="3" t="e">
        <f t="shared" si="46"/>
        <v>#REF!</v>
      </c>
      <c r="Q94" s="3" t="e">
        <f t="shared" si="46"/>
        <v>#REF!</v>
      </c>
      <c r="R94" s="3" t="e">
        <f t="shared" si="46"/>
        <v>#REF!</v>
      </c>
      <c r="S94" s="3" t="e">
        <f t="shared" si="46"/>
        <v>#REF!</v>
      </c>
      <c r="T94" s="3" t="e">
        <f t="shared" si="46"/>
        <v>#REF!</v>
      </c>
      <c r="U94" s="3" t="e">
        <f t="shared" si="46"/>
        <v>#REF!</v>
      </c>
      <c r="V94" s="3" t="e">
        <f t="shared" si="46"/>
        <v>#REF!</v>
      </c>
      <c r="W94" s="3" t="e">
        <f t="shared" si="46"/>
        <v>#REF!</v>
      </c>
      <c r="X94" s="3" t="e">
        <f t="shared" si="46"/>
        <v>#REF!</v>
      </c>
      <c r="Y94" s="3" t="e">
        <f t="shared" si="46"/>
        <v>#REF!</v>
      </c>
      <c r="Z94" s="3" t="e">
        <f t="shared" si="46"/>
        <v>#REF!</v>
      </c>
      <c r="AA94" s="3" t="e">
        <f t="shared" si="46"/>
        <v>#REF!</v>
      </c>
      <c r="AB94" s="3" t="e">
        <f t="shared" si="46"/>
        <v>#REF!</v>
      </c>
      <c r="AC94" s="3" t="e">
        <f t="shared" si="46"/>
        <v>#REF!</v>
      </c>
      <c r="AD94" s="3" t="e">
        <f t="shared" si="46"/>
        <v>#REF!</v>
      </c>
      <c r="AE94" s="3" t="e">
        <f t="shared" si="46"/>
        <v>#REF!</v>
      </c>
      <c r="AF94" s="3" t="e">
        <f t="shared" si="46"/>
        <v>#REF!</v>
      </c>
      <c r="AG94" s="3" t="e">
        <f t="shared" si="46"/>
        <v>#REF!</v>
      </c>
      <c r="AH94" s="3" t="e">
        <f t="shared" si="46"/>
        <v>#REF!</v>
      </c>
      <c r="AI94" s="3" t="e">
        <f t="shared" si="46"/>
        <v>#REF!</v>
      </c>
      <c r="AJ94" s="3" t="e">
        <f t="shared" si="46"/>
        <v>#REF!</v>
      </c>
      <c r="AK94" s="3" t="e">
        <f t="shared" si="46"/>
        <v>#REF!</v>
      </c>
      <c r="AL94" s="10">
        <f t="shared" si="9"/>
        <v>2257090.9130819361</v>
      </c>
      <c r="AM94" s="3">
        <f t="shared" ref="AM94:BB94" si="47">AL94+AM69</f>
        <v>2257090.9130819361</v>
      </c>
      <c r="AN94" s="3">
        <f t="shared" si="47"/>
        <v>2321869.9130819361</v>
      </c>
      <c r="AO94" s="3">
        <f t="shared" si="47"/>
        <v>2383869.9130819361</v>
      </c>
      <c r="AP94" s="3">
        <f t="shared" si="47"/>
        <v>2383869.9130819361</v>
      </c>
      <c r="AQ94" s="3">
        <f t="shared" si="47"/>
        <v>2383869.9130819361</v>
      </c>
      <c r="AR94" s="3">
        <f t="shared" si="47"/>
        <v>2383869.9130819361</v>
      </c>
      <c r="AS94" s="3">
        <f t="shared" si="47"/>
        <v>2442943.9130819361</v>
      </c>
      <c r="AT94" s="3">
        <f t="shared" si="47"/>
        <v>2442943.9130819361</v>
      </c>
      <c r="AU94" s="3">
        <f t="shared" si="47"/>
        <v>2568718.9130819361</v>
      </c>
      <c r="AV94" s="3">
        <f t="shared" si="47"/>
        <v>2625639.9130819361</v>
      </c>
      <c r="AW94" s="3">
        <f t="shared" si="47"/>
        <v>2712493.9130819361</v>
      </c>
      <c r="AX94" s="3">
        <f t="shared" si="47"/>
        <v>2807018.9130819361</v>
      </c>
      <c r="AY94" s="3">
        <f t="shared" si="47"/>
        <v>2912251.9130819361</v>
      </c>
      <c r="AZ94" s="3">
        <f t="shared" si="47"/>
        <v>3002251.9130819361</v>
      </c>
      <c r="BA94" s="3">
        <f t="shared" si="47"/>
        <v>3112251.9130819361</v>
      </c>
      <c r="BB94" s="3">
        <f t="shared" si="47"/>
        <v>3219353.9130819361</v>
      </c>
      <c r="BC94" s="3">
        <f t="shared" si="2"/>
        <v>3219353.9130819361</v>
      </c>
      <c r="BD94" s="3">
        <f t="shared" si="3"/>
        <v>3305667.9130819361</v>
      </c>
      <c r="BE94" s="3">
        <f t="shared" si="4"/>
        <v>3409300.9130819361</v>
      </c>
      <c r="BF94" s="3">
        <f t="shared" si="5"/>
        <v>3509842.9130819361</v>
      </c>
      <c r="BG94" s="3">
        <f t="shared" si="6"/>
        <v>3608461.9130819361</v>
      </c>
      <c r="BH94" s="3">
        <f t="shared" si="7"/>
        <v>3717657.9130819361</v>
      </c>
      <c r="BI94" s="14">
        <v>4428877.9130819365</v>
      </c>
      <c r="BJ94" s="11">
        <v>649246</v>
      </c>
      <c r="BK94" s="15">
        <f t="shared" si="11"/>
        <v>5078123.9130819365</v>
      </c>
      <c r="BL94" s="10">
        <v>5529603.6909999996</v>
      </c>
      <c r="BM94" s="10">
        <v>5711216.6909999996</v>
      </c>
      <c r="BN94" s="10">
        <v>5960762.6909999996</v>
      </c>
      <c r="BO94" s="17">
        <v>10614967.1194</v>
      </c>
      <c r="BP94" s="10">
        <v>10934845.1194</v>
      </c>
      <c r="BQ94" s="17">
        <v>11364169.1194</v>
      </c>
      <c r="BR94" s="10">
        <v>11873597.1194</v>
      </c>
      <c r="BS94" s="17">
        <v>12340299.1194</v>
      </c>
      <c r="BT94" s="10">
        <v>9193661.4000000004</v>
      </c>
      <c r="BU94" s="17">
        <v>9488141.4000000004</v>
      </c>
      <c r="BV94" s="10">
        <v>9724549.4000000004</v>
      </c>
      <c r="BW94" s="10">
        <v>9754940.4000000004</v>
      </c>
      <c r="BX94" s="10">
        <v>9978878.4000000004</v>
      </c>
      <c r="BY94" s="11">
        <v>10847758.08</v>
      </c>
      <c r="BZ94" s="10">
        <v>10909965.48</v>
      </c>
      <c r="CA94" s="10">
        <v>11344099.48</v>
      </c>
      <c r="CB94" s="10">
        <v>11803963.48</v>
      </c>
      <c r="CC94" s="10">
        <v>12165961.950000001</v>
      </c>
      <c r="CD94" s="10">
        <v>13799002.800000001</v>
      </c>
      <c r="CE94" s="10">
        <v>14226988.800000001</v>
      </c>
      <c r="CF94" s="10"/>
    </row>
    <row r="95" spans="6:86" x14ac:dyDescent="0.25">
      <c r="F95" s="3" t="e">
        <f>#REF!+F70</f>
        <v>#REF!</v>
      </c>
      <c r="G95" s="3" t="e">
        <f t="shared" ref="G95:AK95" si="48">F95+G70</f>
        <v>#REF!</v>
      </c>
      <c r="H95" s="3" t="e">
        <f t="shared" si="48"/>
        <v>#REF!</v>
      </c>
      <c r="I95" s="3" t="e">
        <f t="shared" si="48"/>
        <v>#REF!</v>
      </c>
      <c r="J95" s="3" t="e">
        <f t="shared" si="48"/>
        <v>#REF!</v>
      </c>
      <c r="K95" s="3" t="e">
        <f t="shared" si="48"/>
        <v>#REF!</v>
      </c>
      <c r="L95" s="3" t="e">
        <f t="shared" si="48"/>
        <v>#REF!</v>
      </c>
      <c r="M95" s="3" t="e">
        <f t="shared" si="48"/>
        <v>#REF!</v>
      </c>
      <c r="N95" s="3" t="e">
        <f t="shared" si="48"/>
        <v>#REF!</v>
      </c>
      <c r="O95" s="3" t="e">
        <f t="shared" si="48"/>
        <v>#REF!</v>
      </c>
      <c r="P95" s="3" t="e">
        <f t="shared" si="48"/>
        <v>#REF!</v>
      </c>
      <c r="Q95" s="3" t="e">
        <f t="shared" si="48"/>
        <v>#REF!</v>
      </c>
      <c r="R95" s="3" t="e">
        <f t="shared" si="48"/>
        <v>#REF!</v>
      </c>
      <c r="S95" s="3" t="e">
        <f t="shared" si="48"/>
        <v>#REF!</v>
      </c>
      <c r="T95" s="3" t="e">
        <f t="shared" si="48"/>
        <v>#REF!</v>
      </c>
      <c r="U95" s="3" t="e">
        <f t="shared" si="48"/>
        <v>#REF!</v>
      </c>
      <c r="V95" s="3" t="e">
        <f t="shared" si="48"/>
        <v>#REF!</v>
      </c>
      <c r="W95" s="3" t="e">
        <f t="shared" si="48"/>
        <v>#REF!</v>
      </c>
      <c r="X95" s="3" t="e">
        <f t="shared" si="48"/>
        <v>#REF!</v>
      </c>
      <c r="Y95" s="3" t="e">
        <f t="shared" si="48"/>
        <v>#REF!</v>
      </c>
      <c r="Z95" s="3" t="e">
        <f t="shared" si="48"/>
        <v>#REF!</v>
      </c>
      <c r="AA95" s="3" t="e">
        <f t="shared" si="48"/>
        <v>#REF!</v>
      </c>
      <c r="AB95" s="3" t="e">
        <f t="shared" si="48"/>
        <v>#REF!</v>
      </c>
      <c r="AC95" s="3" t="e">
        <f t="shared" si="48"/>
        <v>#REF!</v>
      </c>
      <c r="AD95" s="3" t="e">
        <f t="shared" si="48"/>
        <v>#REF!</v>
      </c>
      <c r="AE95" s="3" t="e">
        <f t="shared" si="48"/>
        <v>#REF!</v>
      </c>
      <c r="AF95" s="3" t="e">
        <f t="shared" si="48"/>
        <v>#REF!</v>
      </c>
      <c r="AG95" s="3" t="e">
        <f t="shared" si="48"/>
        <v>#REF!</v>
      </c>
      <c r="AH95" s="3" t="e">
        <f t="shared" si="48"/>
        <v>#REF!</v>
      </c>
      <c r="AI95" s="3" t="e">
        <f t="shared" si="48"/>
        <v>#REF!</v>
      </c>
      <c r="AJ95" s="3" t="e">
        <f t="shared" si="48"/>
        <v>#REF!</v>
      </c>
      <c r="AK95" s="3" t="e">
        <f t="shared" si="48"/>
        <v>#REF!</v>
      </c>
      <c r="AL95" s="10">
        <f t="shared" si="9"/>
        <v>1372934.92</v>
      </c>
      <c r="AM95" s="3">
        <f t="shared" ref="AM95:BB95" si="49">AL95+AM70</f>
        <v>1372934.92</v>
      </c>
      <c r="AN95" s="3">
        <f t="shared" si="49"/>
        <v>1372934.92</v>
      </c>
      <c r="AO95" s="3">
        <f t="shared" si="49"/>
        <v>1372934.92</v>
      </c>
      <c r="AP95" s="3">
        <f t="shared" si="49"/>
        <v>1372934.92</v>
      </c>
      <c r="AQ95" s="3">
        <f t="shared" si="49"/>
        <v>1372934.92</v>
      </c>
      <c r="AR95" s="3">
        <f t="shared" si="49"/>
        <v>1372934.92</v>
      </c>
      <c r="AS95" s="3">
        <f t="shared" si="49"/>
        <v>1372934.92</v>
      </c>
      <c r="AT95" s="3">
        <f t="shared" si="49"/>
        <v>1372934.92</v>
      </c>
      <c r="AU95" s="3">
        <f t="shared" si="49"/>
        <v>1372934.92</v>
      </c>
      <c r="AV95" s="3">
        <f t="shared" si="49"/>
        <v>1372934.92</v>
      </c>
      <c r="AW95" s="3">
        <f t="shared" si="49"/>
        <v>1372934.92</v>
      </c>
      <c r="AX95" s="3">
        <f t="shared" si="49"/>
        <v>1372934.92</v>
      </c>
      <c r="AY95" s="3">
        <f t="shared" si="49"/>
        <v>1372934.92</v>
      </c>
      <c r="AZ95" s="3">
        <f t="shared" si="49"/>
        <v>1372934.92</v>
      </c>
      <c r="BA95" s="3">
        <f t="shared" si="49"/>
        <v>1372934.92</v>
      </c>
      <c r="BB95" s="3">
        <f t="shared" si="49"/>
        <v>1372934.92</v>
      </c>
      <c r="BC95" s="3">
        <f t="shared" si="2"/>
        <v>1372934.92</v>
      </c>
      <c r="BD95" s="3">
        <f t="shared" si="3"/>
        <v>1372934.92</v>
      </c>
      <c r="BE95" s="3">
        <f t="shared" si="4"/>
        <v>1375553.77</v>
      </c>
      <c r="BF95" s="3">
        <f t="shared" si="5"/>
        <v>1385684.46</v>
      </c>
      <c r="BG95" s="3">
        <f t="shared" si="6"/>
        <v>1389869.43</v>
      </c>
      <c r="BH95" s="3">
        <f t="shared" si="7"/>
        <v>1389869.43</v>
      </c>
      <c r="BI95" s="14">
        <v>1395532.54</v>
      </c>
      <c r="BJ95" s="11">
        <v>18063.93</v>
      </c>
      <c r="BK95" s="15">
        <f t="shared" si="11"/>
        <v>1413596.47</v>
      </c>
      <c r="BL95" s="10">
        <v>1728271.3135000002</v>
      </c>
      <c r="BM95" s="10">
        <v>1741923.7635000001</v>
      </c>
      <c r="BN95" s="10">
        <v>1758253.9835000001</v>
      </c>
      <c r="BO95" s="17">
        <v>2050536.7434999999</v>
      </c>
      <c r="BP95" s="10">
        <v>2077942.4935000001</v>
      </c>
      <c r="BQ95" s="17">
        <v>2119935.2035000003</v>
      </c>
      <c r="BR95" s="10">
        <v>2148402.1634999998</v>
      </c>
      <c r="BS95" s="17">
        <v>2172790.5935</v>
      </c>
      <c r="BT95" s="10">
        <v>2897751.69</v>
      </c>
      <c r="BU95" s="17">
        <v>2898897</v>
      </c>
      <c r="BV95" s="10">
        <v>2898897</v>
      </c>
      <c r="BW95" s="10">
        <v>2891278.27</v>
      </c>
      <c r="BX95" s="10">
        <v>2891278.27</v>
      </c>
      <c r="BY95" s="11">
        <v>3516114.76</v>
      </c>
      <c r="BZ95" s="10">
        <v>3516114.76</v>
      </c>
      <c r="CA95" s="10">
        <v>3518155.23</v>
      </c>
      <c r="CB95" s="10">
        <v>3518155.23</v>
      </c>
      <c r="CC95" s="10">
        <v>3522039.63</v>
      </c>
      <c r="CD95" s="10">
        <v>4037717.2600000002</v>
      </c>
      <c r="CE95" s="10">
        <v>4088429.9047599998</v>
      </c>
      <c r="CF95" s="10"/>
    </row>
    <row r="96" spans="6:86" x14ac:dyDescent="0.25"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10">
        <f t="shared" si="9"/>
        <v>7838.64</v>
      </c>
      <c r="AM96" s="3">
        <f>AL96+AM71</f>
        <v>7838.64</v>
      </c>
      <c r="AN96" s="3">
        <f t="shared" ref="AN96:BB96" si="50">AM96+AN71</f>
        <v>7838.64</v>
      </c>
      <c r="AO96" s="3">
        <f t="shared" si="50"/>
        <v>7838.64</v>
      </c>
      <c r="AP96" s="3">
        <f t="shared" si="50"/>
        <v>7838.64</v>
      </c>
      <c r="AQ96" s="3">
        <f t="shared" si="50"/>
        <v>7838.64</v>
      </c>
      <c r="AR96" s="3">
        <f t="shared" si="50"/>
        <v>7838.64</v>
      </c>
      <c r="AS96" s="3">
        <f t="shared" si="50"/>
        <v>7838.64</v>
      </c>
      <c r="AT96" s="3">
        <f t="shared" si="50"/>
        <v>7838.64</v>
      </c>
      <c r="AU96" s="3">
        <f t="shared" si="50"/>
        <v>7838.64</v>
      </c>
      <c r="AV96" s="3">
        <f t="shared" si="50"/>
        <v>7838.64</v>
      </c>
      <c r="AW96" s="3">
        <f t="shared" si="50"/>
        <v>7838.64</v>
      </c>
      <c r="AX96" s="3">
        <f t="shared" si="50"/>
        <v>7838.64</v>
      </c>
      <c r="AY96" s="3">
        <f t="shared" si="50"/>
        <v>7838.64</v>
      </c>
      <c r="AZ96" s="3">
        <f t="shared" si="50"/>
        <v>7838.64</v>
      </c>
      <c r="BA96" s="3">
        <f t="shared" si="50"/>
        <v>7838.64</v>
      </c>
      <c r="BB96" s="3">
        <f t="shared" si="50"/>
        <v>7838.64</v>
      </c>
      <c r="BC96" s="3">
        <f t="shared" si="2"/>
        <v>7838.64</v>
      </c>
      <c r="BD96" s="3">
        <f t="shared" si="3"/>
        <v>7838.64</v>
      </c>
      <c r="BE96" s="3">
        <f t="shared" si="4"/>
        <v>7838.64</v>
      </c>
      <c r="BF96" s="3">
        <f t="shared" si="5"/>
        <v>7838.64</v>
      </c>
      <c r="BG96" s="3">
        <f t="shared" si="6"/>
        <v>7838.64</v>
      </c>
      <c r="BH96" s="3">
        <f t="shared" si="7"/>
        <v>7838.64</v>
      </c>
      <c r="BI96" s="14">
        <v>7838.64</v>
      </c>
      <c r="BJ96" s="11">
        <v>0</v>
      </c>
      <c r="BK96" s="15">
        <f t="shared" si="11"/>
        <v>7838.64</v>
      </c>
      <c r="BL96" s="10">
        <v>7838.64</v>
      </c>
      <c r="BM96" s="10">
        <v>7838.64</v>
      </c>
      <c r="BN96" s="10">
        <v>7838.64</v>
      </c>
      <c r="BO96" s="17">
        <v>7838.64</v>
      </c>
      <c r="BP96" s="10">
        <v>7838.64</v>
      </c>
      <c r="BQ96" s="17">
        <v>7838.64</v>
      </c>
      <c r="BR96" s="10">
        <v>7838.64</v>
      </c>
      <c r="BS96" s="17">
        <v>7838.64</v>
      </c>
      <c r="BT96" s="10">
        <v>0</v>
      </c>
      <c r="BU96" s="17">
        <v>0</v>
      </c>
      <c r="BV96" s="10">
        <v>0</v>
      </c>
      <c r="BW96" s="10">
        <v>0</v>
      </c>
      <c r="BX96" s="10">
        <v>0</v>
      </c>
      <c r="BY96" s="11">
        <v>7838.64</v>
      </c>
      <c r="BZ96" s="10">
        <v>7838.64</v>
      </c>
      <c r="CA96" s="10">
        <v>7838.64</v>
      </c>
      <c r="CB96" s="10">
        <v>7838.64</v>
      </c>
      <c r="CC96" s="10">
        <v>7838.64</v>
      </c>
      <c r="CD96" s="10">
        <v>7838.64</v>
      </c>
      <c r="CE96" s="10">
        <v>7838.64</v>
      </c>
      <c r="CF96" s="10"/>
    </row>
    <row r="97" spans="6:84" x14ac:dyDescent="0.25">
      <c r="F97" s="3" t="e">
        <f>#REF!+F72</f>
        <v>#REF!</v>
      </c>
      <c r="G97" s="3" t="e">
        <f t="shared" ref="G97:AK97" si="51">F97+G72</f>
        <v>#REF!</v>
      </c>
      <c r="H97" s="3" t="e">
        <f t="shared" si="51"/>
        <v>#REF!</v>
      </c>
      <c r="I97" s="3" t="e">
        <f t="shared" si="51"/>
        <v>#REF!</v>
      </c>
      <c r="J97" s="3" t="e">
        <f t="shared" si="51"/>
        <v>#REF!</v>
      </c>
      <c r="K97" s="3" t="e">
        <f t="shared" si="51"/>
        <v>#REF!</v>
      </c>
      <c r="L97" s="3" t="e">
        <f t="shared" si="51"/>
        <v>#REF!</v>
      </c>
      <c r="M97" s="3" t="e">
        <f t="shared" si="51"/>
        <v>#REF!</v>
      </c>
      <c r="N97" s="3" t="e">
        <f t="shared" si="51"/>
        <v>#REF!</v>
      </c>
      <c r="O97" s="3" t="e">
        <f t="shared" si="51"/>
        <v>#REF!</v>
      </c>
      <c r="P97" s="3" t="e">
        <f t="shared" si="51"/>
        <v>#REF!</v>
      </c>
      <c r="Q97" s="3" t="e">
        <f t="shared" si="51"/>
        <v>#REF!</v>
      </c>
      <c r="R97" s="3" t="e">
        <f t="shared" si="51"/>
        <v>#REF!</v>
      </c>
      <c r="S97" s="3" t="e">
        <f t="shared" si="51"/>
        <v>#REF!</v>
      </c>
      <c r="T97" s="3" t="e">
        <f t="shared" si="51"/>
        <v>#REF!</v>
      </c>
      <c r="U97" s="3" t="e">
        <f t="shared" si="51"/>
        <v>#REF!</v>
      </c>
      <c r="V97" s="3" t="e">
        <f t="shared" si="51"/>
        <v>#REF!</v>
      </c>
      <c r="W97" s="3" t="e">
        <f t="shared" si="51"/>
        <v>#REF!</v>
      </c>
      <c r="X97" s="3" t="e">
        <f t="shared" si="51"/>
        <v>#REF!</v>
      </c>
      <c r="Y97" s="3" t="e">
        <f t="shared" si="51"/>
        <v>#REF!</v>
      </c>
      <c r="Z97" s="3" t="e">
        <f t="shared" si="51"/>
        <v>#REF!</v>
      </c>
      <c r="AA97" s="3" t="e">
        <f t="shared" si="51"/>
        <v>#REF!</v>
      </c>
      <c r="AB97" s="3" t="e">
        <f t="shared" si="51"/>
        <v>#REF!</v>
      </c>
      <c r="AC97" s="3" t="e">
        <f t="shared" si="51"/>
        <v>#REF!</v>
      </c>
      <c r="AD97" s="3" t="e">
        <f t="shared" si="51"/>
        <v>#REF!</v>
      </c>
      <c r="AE97" s="3" t="e">
        <f t="shared" si="51"/>
        <v>#REF!</v>
      </c>
      <c r="AF97" s="3" t="e">
        <f t="shared" si="51"/>
        <v>#REF!</v>
      </c>
      <c r="AG97" s="3" t="e">
        <f t="shared" si="51"/>
        <v>#REF!</v>
      </c>
      <c r="AH97" s="3" t="e">
        <f t="shared" si="51"/>
        <v>#REF!</v>
      </c>
      <c r="AI97" s="3" t="e">
        <f t="shared" si="51"/>
        <v>#REF!</v>
      </c>
      <c r="AJ97" s="3" t="e">
        <f t="shared" si="51"/>
        <v>#REF!</v>
      </c>
      <c r="AK97" s="3" t="e">
        <f t="shared" si="51"/>
        <v>#REF!</v>
      </c>
      <c r="AL97" s="10">
        <f t="shared" si="9"/>
        <v>0</v>
      </c>
      <c r="AM97" s="3">
        <f>AL97+AM72</f>
        <v>0</v>
      </c>
      <c r="AN97" s="3">
        <f t="shared" ref="AN97:BB97" si="52">AM97+AN72</f>
        <v>0</v>
      </c>
      <c r="AO97" s="3">
        <f t="shared" si="52"/>
        <v>0</v>
      </c>
      <c r="AP97" s="3">
        <f t="shared" si="52"/>
        <v>0</v>
      </c>
      <c r="AQ97" s="3">
        <f t="shared" si="52"/>
        <v>0</v>
      </c>
      <c r="AR97" s="3">
        <f t="shared" si="52"/>
        <v>0</v>
      </c>
      <c r="AS97" s="3">
        <f t="shared" si="52"/>
        <v>0</v>
      </c>
      <c r="AT97" s="3">
        <f t="shared" si="52"/>
        <v>0</v>
      </c>
      <c r="AU97" s="3">
        <f t="shared" si="52"/>
        <v>0</v>
      </c>
      <c r="AV97" s="3">
        <f t="shared" si="52"/>
        <v>0</v>
      </c>
      <c r="AW97" s="3">
        <f t="shared" si="52"/>
        <v>0</v>
      </c>
      <c r="AX97" s="3">
        <f t="shared" si="52"/>
        <v>0</v>
      </c>
      <c r="AY97" s="3">
        <f t="shared" si="52"/>
        <v>0</v>
      </c>
      <c r="AZ97" s="3">
        <f t="shared" si="52"/>
        <v>0</v>
      </c>
      <c r="BA97" s="3">
        <f t="shared" si="52"/>
        <v>0</v>
      </c>
      <c r="BB97" s="3">
        <f t="shared" si="52"/>
        <v>0</v>
      </c>
      <c r="BC97" s="3">
        <f t="shared" si="2"/>
        <v>0</v>
      </c>
      <c r="BD97" s="3">
        <f t="shared" si="3"/>
        <v>0</v>
      </c>
      <c r="BE97" s="3">
        <f t="shared" si="4"/>
        <v>0</v>
      </c>
      <c r="BF97" s="3">
        <f t="shared" si="5"/>
        <v>0</v>
      </c>
      <c r="BG97" s="3">
        <f t="shared" si="6"/>
        <v>0</v>
      </c>
      <c r="BH97" s="3">
        <f t="shared" si="7"/>
        <v>0</v>
      </c>
      <c r="BI97" s="14">
        <v>0</v>
      </c>
      <c r="BJ97" s="11">
        <v>0</v>
      </c>
      <c r="BK97" s="15">
        <f t="shared" si="11"/>
        <v>0</v>
      </c>
      <c r="BL97" s="10">
        <v>0</v>
      </c>
      <c r="BM97" s="10">
        <v>0</v>
      </c>
      <c r="BN97" s="10">
        <v>0</v>
      </c>
      <c r="BO97" s="17">
        <v>0</v>
      </c>
      <c r="BP97" s="10">
        <v>0</v>
      </c>
      <c r="BQ97" s="17">
        <v>0</v>
      </c>
      <c r="BR97" s="10">
        <v>0</v>
      </c>
      <c r="BS97" s="17">
        <v>0</v>
      </c>
      <c r="BT97" s="10">
        <v>0</v>
      </c>
      <c r="BU97" s="17">
        <v>0</v>
      </c>
      <c r="BV97" s="10">
        <v>0</v>
      </c>
      <c r="BW97" s="10">
        <v>0</v>
      </c>
      <c r="BX97" s="10">
        <v>0</v>
      </c>
      <c r="BY97" s="11">
        <v>0</v>
      </c>
      <c r="BZ97" s="10">
        <v>0</v>
      </c>
      <c r="CA97" s="10">
        <v>0</v>
      </c>
      <c r="CB97" s="10">
        <v>0</v>
      </c>
      <c r="CC97" s="10"/>
      <c r="CD97" s="10"/>
      <c r="CE97" s="10">
        <v>0</v>
      </c>
      <c r="CF97" s="10"/>
    </row>
    <row r="98" spans="6:84" x14ac:dyDescent="0.25">
      <c r="CA98" s="10"/>
      <c r="CF98" s="10"/>
    </row>
    <row r="123" spans="80:80" x14ac:dyDescent="0.25">
      <c r="CB123">
        <v>90257538.197400853</v>
      </c>
    </row>
    <row r="124" spans="80:80" x14ac:dyDescent="0.25">
      <c r="CB124">
        <v>5318180.1800000006</v>
      </c>
    </row>
    <row r="125" spans="80:80" x14ac:dyDescent="0.25">
      <c r="CB125">
        <v>11803963.48</v>
      </c>
    </row>
    <row r="126" spans="80:80" x14ac:dyDescent="0.25">
      <c r="CB126">
        <v>3518155.23</v>
      </c>
    </row>
    <row r="128" spans="80:80" x14ac:dyDescent="0.25">
      <c r="CB128">
        <v>7838.64</v>
      </c>
    </row>
    <row r="129" spans="80:80" x14ac:dyDescent="0.25">
      <c r="CB129">
        <v>0</v>
      </c>
    </row>
    <row r="130" spans="80:80" x14ac:dyDescent="0.25">
      <c r="CB130">
        <v>9327142.2213000022</v>
      </c>
    </row>
  </sheetData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09"/>
  <sheetViews>
    <sheetView rightToLeft="1" topLeftCell="G16" zoomScale="80" workbookViewId="0">
      <selection activeCell="Q26" sqref="Q26"/>
    </sheetView>
  </sheetViews>
  <sheetFormatPr defaultColWidth="9.140625" defaultRowHeight="12.75" x14ac:dyDescent="0.2"/>
  <cols>
    <col min="1" max="1" width="5.42578125" style="36" customWidth="1"/>
    <col min="2" max="2" width="41.42578125" style="36" customWidth="1"/>
    <col min="3" max="3" width="15.42578125" style="36" customWidth="1"/>
    <col min="4" max="4" width="19.85546875" style="36" customWidth="1"/>
    <col min="5" max="5" width="12.42578125" style="36" customWidth="1"/>
    <col min="6" max="6" width="21.42578125" style="36" customWidth="1"/>
    <col min="7" max="12" width="9.140625" style="36"/>
    <col min="13" max="13" width="31.28515625" style="36" customWidth="1"/>
    <col min="14" max="14" width="20.28515625" style="36" customWidth="1"/>
    <col min="15" max="15" width="16.7109375" style="36" bestFit="1" customWidth="1"/>
    <col min="16" max="16" width="9.140625" style="36"/>
    <col min="17" max="17" width="19.85546875" style="36" customWidth="1"/>
    <col min="18" max="16384" width="9.140625" style="36"/>
  </cols>
  <sheetData>
    <row r="1" spans="1:44" ht="15.75" x14ac:dyDescent="0.2">
      <c r="A1" s="231"/>
      <c r="B1" s="217"/>
      <c r="C1" s="217"/>
      <c r="D1" s="217"/>
      <c r="E1" s="217"/>
      <c r="F1" s="217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</row>
    <row r="2" spans="1:44" ht="11.25" customHeight="1" thickBot="1" x14ac:dyDescent="0.25">
      <c r="A2" s="231"/>
      <c r="B2" s="217"/>
      <c r="C2" s="217"/>
      <c r="D2" s="217"/>
      <c r="E2" s="217"/>
      <c r="F2" s="217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</row>
    <row r="3" spans="1:44" ht="23.65" customHeight="1" x14ac:dyDescent="0.2">
      <c r="A3" s="231"/>
      <c r="B3" s="297" t="s">
        <v>198</v>
      </c>
      <c r="C3" s="304" t="s">
        <v>156</v>
      </c>
      <c r="D3" s="305" t="s">
        <v>209</v>
      </c>
      <c r="E3" s="306" t="s">
        <v>210</v>
      </c>
      <c r="F3" s="307" t="s">
        <v>211</v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</row>
    <row r="4" spans="1:44" ht="15.75" thickBot="1" x14ac:dyDescent="0.25">
      <c r="A4" s="218"/>
      <c r="B4" s="298" t="s">
        <v>199</v>
      </c>
      <c r="C4" s="219"/>
      <c r="D4" s="220">
        <v>45000000</v>
      </c>
      <c r="E4" s="233">
        <v>350</v>
      </c>
      <c r="F4" s="234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</row>
    <row r="5" spans="1:44" ht="15" thickTop="1" x14ac:dyDescent="0.2">
      <c r="A5" s="221">
        <f>1</f>
        <v>1</v>
      </c>
      <c r="B5" s="299" t="s">
        <v>200</v>
      </c>
      <c r="C5" s="235">
        <v>42568</v>
      </c>
      <c r="D5" s="236">
        <v>3000000</v>
      </c>
      <c r="E5" s="237">
        <v>30</v>
      </c>
      <c r="F5" s="238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</row>
    <row r="6" spans="1:44" ht="14.25" x14ac:dyDescent="0.2">
      <c r="A6" s="221">
        <f t="shared" ref="A6:A18" si="0">1+A5</f>
        <v>2</v>
      </c>
      <c r="B6" s="300" t="s">
        <v>201</v>
      </c>
      <c r="C6" s="235">
        <v>42600</v>
      </c>
      <c r="D6" s="236">
        <v>850000</v>
      </c>
      <c r="E6" s="237">
        <v>45</v>
      </c>
      <c r="F6" s="239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</row>
    <row r="7" spans="1:44" ht="14.25" x14ac:dyDescent="0.2">
      <c r="A7" s="221">
        <f t="shared" si="0"/>
        <v>3</v>
      </c>
      <c r="B7" s="301" t="s">
        <v>202</v>
      </c>
      <c r="C7" s="241">
        <v>42620</v>
      </c>
      <c r="D7" s="236">
        <v>-600000</v>
      </c>
      <c r="E7" s="237">
        <v>0</v>
      </c>
      <c r="F7" s="239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</row>
    <row r="8" spans="1:44" ht="14.25" x14ac:dyDescent="0.2">
      <c r="A8" s="221">
        <f t="shared" si="0"/>
        <v>4</v>
      </c>
      <c r="B8" s="301" t="s">
        <v>203</v>
      </c>
      <c r="C8" s="241">
        <v>42641</v>
      </c>
      <c r="D8" s="236">
        <v>1150000</v>
      </c>
      <c r="E8" s="237">
        <v>-10</v>
      </c>
      <c r="F8" s="24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</row>
    <row r="9" spans="1:44" ht="14.25" x14ac:dyDescent="0.2">
      <c r="A9" s="221">
        <f t="shared" si="0"/>
        <v>5</v>
      </c>
      <c r="B9" s="240"/>
      <c r="C9" s="240"/>
      <c r="D9" s="236"/>
      <c r="E9" s="237"/>
      <c r="F9" s="238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</row>
    <row r="10" spans="1:44" ht="14.25" x14ac:dyDescent="0.2">
      <c r="A10" s="221">
        <f t="shared" si="0"/>
        <v>6</v>
      </c>
      <c r="B10" s="240"/>
      <c r="C10" s="240"/>
      <c r="D10" s="236"/>
      <c r="E10" s="237"/>
      <c r="F10" s="238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</row>
    <row r="11" spans="1:44" ht="15.75" thickBot="1" x14ac:dyDescent="0.25">
      <c r="A11" s="221">
        <f t="shared" si="0"/>
        <v>7</v>
      </c>
      <c r="B11" s="298" t="s">
        <v>204</v>
      </c>
      <c r="C11" s="219"/>
      <c r="D11" s="220">
        <f>SUM(D4:D10)</f>
        <v>49400000</v>
      </c>
      <c r="E11" s="243">
        <f>SUM(E4:E10)</f>
        <v>415</v>
      </c>
      <c r="F11" s="234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</row>
    <row r="12" spans="1:44" ht="10.5" customHeight="1" thickTop="1" thickBot="1" x14ac:dyDescent="0.25">
      <c r="A12" s="221">
        <f t="shared" si="0"/>
        <v>8</v>
      </c>
      <c r="B12" s="244"/>
      <c r="C12" s="244"/>
      <c r="D12" s="245"/>
      <c r="E12" s="246"/>
      <c r="F12" s="247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</row>
    <row r="13" spans="1:44" ht="19.7" customHeight="1" x14ac:dyDescent="0.2">
      <c r="A13" s="221">
        <f t="shared" si="0"/>
        <v>9</v>
      </c>
      <c r="B13" s="297" t="s">
        <v>205</v>
      </c>
      <c r="C13" s="304" t="s">
        <v>156</v>
      </c>
      <c r="D13" s="305" t="s">
        <v>209</v>
      </c>
      <c r="E13" s="306"/>
      <c r="F13" s="307" t="s">
        <v>211</v>
      </c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</row>
    <row r="14" spans="1:44" ht="11.25" customHeight="1" x14ac:dyDescent="0.2">
      <c r="A14" s="221">
        <f t="shared" si="0"/>
        <v>10</v>
      </c>
      <c r="B14" s="302" t="s">
        <v>206</v>
      </c>
      <c r="C14" s="248"/>
      <c r="D14" s="249">
        <v>250000</v>
      </c>
      <c r="E14" s="250"/>
      <c r="F14" s="251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</row>
    <row r="15" spans="1:44" ht="14.25" x14ac:dyDescent="0.2">
      <c r="A15" s="221">
        <f t="shared" si="0"/>
        <v>11</v>
      </c>
      <c r="B15" s="302" t="s">
        <v>207</v>
      </c>
      <c r="C15" s="248"/>
      <c r="D15" s="249">
        <v>-340000</v>
      </c>
      <c r="E15" s="250"/>
      <c r="F15" s="251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</row>
    <row r="16" spans="1:44" ht="14.25" x14ac:dyDescent="0.2">
      <c r="A16" s="221">
        <f t="shared" si="0"/>
        <v>12</v>
      </c>
      <c r="B16" s="302"/>
      <c r="C16" s="248"/>
      <c r="D16" s="249"/>
      <c r="E16" s="250"/>
      <c r="F16" s="251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</row>
    <row r="17" spans="1:44" ht="15" thickBot="1" x14ac:dyDescent="0.25">
      <c r="A17" s="221">
        <f t="shared" si="0"/>
        <v>13</v>
      </c>
      <c r="B17" s="302"/>
      <c r="C17" s="248"/>
      <c r="D17" s="249"/>
      <c r="E17" s="250"/>
      <c r="F17" s="251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</row>
    <row r="18" spans="1:44" ht="15.75" thickBot="1" x14ac:dyDescent="0.25">
      <c r="A18" s="221">
        <f t="shared" si="0"/>
        <v>14</v>
      </c>
      <c r="B18" s="303" t="s">
        <v>208</v>
      </c>
      <c r="C18" s="222"/>
      <c r="D18" s="252">
        <f>SUM(D14:D17)</f>
        <v>-90000</v>
      </c>
      <c r="E18" s="253"/>
      <c r="F18" s="254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</row>
    <row r="19" spans="1:44" s="37" customFormat="1" ht="15" x14ac:dyDescent="0.2">
      <c r="A19" s="218"/>
      <c r="B19" s="255"/>
      <c r="C19" s="255"/>
      <c r="D19" s="255"/>
      <c r="E19" s="256"/>
      <c r="F19" s="256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  <c r="AM19" s="257"/>
      <c r="AN19" s="257"/>
      <c r="AO19" s="257"/>
      <c r="AP19" s="257"/>
      <c r="AQ19" s="257"/>
      <c r="AR19" s="257"/>
    </row>
    <row r="20" spans="1:44" s="37" customFormat="1" ht="15" x14ac:dyDescent="0.2">
      <c r="A20" s="223"/>
      <c r="B20" s="258"/>
      <c r="C20" s="258"/>
      <c r="D20" s="224"/>
      <c r="E20" s="256"/>
      <c r="F20" s="256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  <c r="AM20" s="257"/>
      <c r="AN20" s="257"/>
      <c r="AO20" s="257"/>
      <c r="AP20" s="257"/>
      <c r="AQ20" s="257"/>
      <c r="AR20" s="257"/>
    </row>
    <row r="21" spans="1:44" s="37" customFormat="1" ht="20.25" x14ac:dyDescent="0.2">
      <c r="A21" s="223"/>
      <c r="B21" s="224"/>
      <c r="C21" s="224"/>
      <c r="D21" s="224"/>
      <c r="E21" s="256"/>
      <c r="F21" s="256"/>
      <c r="G21" s="257"/>
      <c r="H21" s="257"/>
      <c r="I21" s="257"/>
      <c r="J21" s="257"/>
      <c r="K21" s="257"/>
      <c r="L21" s="257"/>
      <c r="M21" s="259" t="s">
        <v>219</v>
      </c>
      <c r="N21" s="260"/>
      <c r="O21" s="260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  <c r="AM21" s="257"/>
      <c r="AN21" s="257"/>
      <c r="AO21" s="257"/>
      <c r="AP21" s="257"/>
      <c r="AQ21" s="257"/>
      <c r="AR21" s="257"/>
    </row>
    <row r="22" spans="1:44" s="37" customFormat="1" ht="18" x14ac:dyDescent="0.2">
      <c r="A22" s="223"/>
      <c r="B22" s="224"/>
      <c r="C22" s="224"/>
      <c r="D22" s="224"/>
      <c r="E22" s="256"/>
      <c r="F22" s="256"/>
      <c r="G22" s="257"/>
      <c r="H22" s="257"/>
      <c r="I22" s="257"/>
      <c r="J22" s="257"/>
      <c r="K22" s="257"/>
      <c r="L22" s="257"/>
      <c r="M22" s="261" t="s">
        <v>221</v>
      </c>
      <c r="N22" s="262"/>
      <c r="O22" s="225" t="s">
        <v>220</v>
      </c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57"/>
      <c r="AP22" s="257"/>
      <c r="AQ22" s="257"/>
      <c r="AR22" s="257"/>
    </row>
    <row r="23" spans="1:44" s="37" customFormat="1" ht="15" x14ac:dyDescent="0.2">
      <c r="A23" s="223"/>
      <c r="B23" s="224"/>
      <c r="C23" s="224"/>
      <c r="D23" s="224"/>
      <c r="E23" s="256"/>
      <c r="F23" s="256"/>
      <c r="G23" s="257"/>
      <c r="H23" s="257"/>
      <c r="I23" s="257"/>
      <c r="J23" s="257"/>
      <c r="K23" s="257"/>
      <c r="L23" s="257"/>
      <c r="M23" s="263" t="s">
        <v>44</v>
      </c>
      <c r="N23" s="264"/>
      <c r="O23" s="265">
        <v>100000</v>
      </c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</row>
    <row r="24" spans="1:44" s="37" customFormat="1" ht="15" x14ac:dyDescent="0.2">
      <c r="A24" s="223"/>
      <c r="B24" s="224"/>
      <c r="C24" s="224"/>
      <c r="D24" s="224"/>
      <c r="E24" s="256"/>
      <c r="F24" s="256"/>
      <c r="G24" s="257"/>
      <c r="H24" s="257"/>
      <c r="I24" s="257"/>
      <c r="J24" s="257"/>
      <c r="K24" s="257"/>
      <c r="L24" s="257"/>
      <c r="M24" s="266" t="s">
        <v>45</v>
      </c>
      <c r="N24" s="267"/>
      <c r="O24" s="268">
        <v>25000</v>
      </c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57"/>
      <c r="AP24" s="257"/>
      <c r="AQ24" s="257"/>
      <c r="AR24" s="257"/>
    </row>
    <row r="25" spans="1:44" s="37" customFormat="1" ht="15" x14ac:dyDescent="0.2">
      <c r="A25" s="223"/>
      <c r="B25" s="224"/>
      <c r="C25" s="224"/>
      <c r="D25" s="224"/>
      <c r="E25" s="256"/>
      <c r="F25" s="256"/>
      <c r="G25" s="257"/>
      <c r="H25" s="257"/>
      <c r="I25" s="257"/>
      <c r="J25" s="257"/>
      <c r="K25" s="257"/>
      <c r="L25" s="257"/>
      <c r="M25" s="266" t="s">
        <v>46</v>
      </c>
      <c r="N25" s="267"/>
      <c r="O25" s="268">
        <v>100000</v>
      </c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7"/>
      <c r="AL25" s="257"/>
      <c r="AM25" s="257"/>
      <c r="AN25" s="257"/>
      <c r="AO25" s="257"/>
      <c r="AP25" s="257"/>
      <c r="AQ25" s="257"/>
      <c r="AR25" s="257"/>
    </row>
    <row r="26" spans="1:44" s="37" customFormat="1" ht="15" x14ac:dyDescent="0.2">
      <c r="A26" s="223"/>
      <c r="B26" s="224"/>
      <c r="C26" s="224"/>
      <c r="D26" s="224"/>
      <c r="E26" s="256"/>
      <c r="F26" s="256"/>
      <c r="G26" s="257"/>
      <c r="H26" s="257"/>
      <c r="I26" s="257"/>
      <c r="J26" s="257"/>
      <c r="K26" s="257"/>
      <c r="L26" s="257"/>
      <c r="M26" s="266" t="s">
        <v>47</v>
      </c>
      <c r="N26" s="267"/>
      <c r="O26" s="268">
        <v>15000</v>
      </c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7"/>
      <c r="AK26" s="257"/>
      <c r="AL26" s="257"/>
      <c r="AM26" s="257"/>
      <c r="AN26" s="257"/>
      <c r="AO26" s="257"/>
      <c r="AP26" s="257"/>
      <c r="AQ26" s="257"/>
      <c r="AR26" s="257"/>
    </row>
    <row r="27" spans="1:44" s="37" customFormat="1" ht="15" x14ac:dyDescent="0.2">
      <c r="A27" s="223"/>
      <c r="B27" s="224"/>
      <c r="C27" s="224"/>
      <c r="D27" s="224"/>
      <c r="E27" s="256"/>
      <c r="F27" s="256"/>
      <c r="G27" s="257"/>
      <c r="H27" s="257"/>
      <c r="I27" s="257"/>
      <c r="J27" s="257"/>
      <c r="K27" s="257"/>
      <c r="L27" s="257"/>
      <c r="M27" s="266" t="s">
        <v>48</v>
      </c>
      <c r="N27" s="267"/>
      <c r="O27" s="269">
        <v>14000</v>
      </c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  <c r="AM27" s="257"/>
      <c r="AN27" s="257"/>
      <c r="AO27" s="257"/>
      <c r="AP27" s="257"/>
      <c r="AQ27" s="257"/>
      <c r="AR27" s="257"/>
    </row>
    <row r="28" spans="1:44" s="37" customFormat="1" ht="18" x14ac:dyDescent="0.2">
      <c r="A28" s="223"/>
      <c r="B28" s="224"/>
      <c r="C28" s="224"/>
      <c r="D28" s="224"/>
      <c r="E28" s="256"/>
      <c r="F28" s="256"/>
      <c r="G28" s="257"/>
      <c r="H28" s="257"/>
      <c r="I28" s="257"/>
      <c r="J28" s="257"/>
      <c r="K28" s="257"/>
      <c r="L28" s="257"/>
      <c r="M28" s="270" t="s">
        <v>221</v>
      </c>
      <c r="N28" s="262"/>
      <c r="O28" s="226" t="s">
        <v>220</v>
      </c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</row>
    <row r="29" spans="1:44" s="37" customFormat="1" ht="15" x14ac:dyDescent="0.2">
      <c r="A29" s="223"/>
      <c r="B29" s="224"/>
      <c r="C29" s="224"/>
      <c r="D29" s="224"/>
      <c r="E29" s="256"/>
      <c r="F29" s="256"/>
      <c r="G29" s="257"/>
      <c r="H29" s="257"/>
      <c r="I29" s="257"/>
      <c r="J29" s="257"/>
      <c r="K29" s="257"/>
      <c r="L29" s="257"/>
      <c r="M29" s="263" t="s">
        <v>44</v>
      </c>
      <c r="N29" s="264"/>
      <c r="O29" s="265">
        <v>600000</v>
      </c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</row>
    <row r="30" spans="1:44" s="37" customFormat="1" ht="15" x14ac:dyDescent="0.2">
      <c r="A30" s="223"/>
      <c r="B30" s="224"/>
      <c r="C30" s="224"/>
      <c r="D30" s="224"/>
      <c r="E30" s="256"/>
      <c r="F30" s="256"/>
      <c r="G30" s="257"/>
      <c r="H30" s="257"/>
      <c r="I30" s="257"/>
      <c r="J30" s="257"/>
      <c r="K30" s="257"/>
      <c r="L30" s="257"/>
      <c r="M30" s="266" t="s">
        <v>45</v>
      </c>
      <c r="N30" s="267"/>
      <c r="O30" s="268">
        <v>850000</v>
      </c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</row>
    <row r="31" spans="1:44" s="37" customFormat="1" ht="15" x14ac:dyDescent="0.2">
      <c r="A31" s="223"/>
      <c r="B31" s="224"/>
      <c r="C31" s="224"/>
      <c r="D31" s="224"/>
      <c r="E31" s="256"/>
      <c r="F31" s="256"/>
      <c r="G31" s="257"/>
      <c r="H31" s="257"/>
      <c r="I31" s="257"/>
      <c r="J31" s="257"/>
      <c r="K31" s="257"/>
      <c r="L31" s="257"/>
      <c r="M31" s="266" t="s">
        <v>46</v>
      </c>
      <c r="N31" s="267"/>
      <c r="O31" s="268">
        <v>780000</v>
      </c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257"/>
      <c r="AJ31" s="257"/>
      <c r="AK31" s="257"/>
      <c r="AL31" s="257"/>
      <c r="AM31" s="257"/>
      <c r="AN31" s="257"/>
      <c r="AO31" s="257"/>
      <c r="AP31" s="257"/>
      <c r="AQ31" s="257"/>
      <c r="AR31" s="257"/>
    </row>
    <row r="32" spans="1:44" s="37" customFormat="1" ht="15" x14ac:dyDescent="0.2">
      <c r="A32" s="223"/>
      <c r="B32" s="224"/>
      <c r="C32" s="224"/>
      <c r="D32" s="224"/>
      <c r="E32" s="256"/>
      <c r="F32" s="256"/>
      <c r="G32" s="257"/>
      <c r="H32" s="257"/>
      <c r="I32" s="257"/>
      <c r="J32" s="257"/>
      <c r="K32" s="257"/>
      <c r="L32" s="257"/>
      <c r="M32" s="266" t="s">
        <v>47</v>
      </c>
      <c r="N32" s="267"/>
      <c r="O32" s="268">
        <v>9000</v>
      </c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  <c r="AJ32" s="257"/>
      <c r="AK32" s="257"/>
      <c r="AL32" s="257"/>
      <c r="AM32" s="257"/>
      <c r="AN32" s="257"/>
      <c r="AO32" s="257"/>
      <c r="AP32" s="257"/>
      <c r="AQ32" s="257"/>
      <c r="AR32" s="257"/>
    </row>
    <row r="33" spans="1:44" s="37" customFormat="1" ht="15" x14ac:dyDescent="0.2">
      <c r="A33" s="223"/>
      <c r="B33" s="224"/>
      <c r="C33" s="224"/>
      <c r="D33" s="224"/>
      <c r="E33" s="256"/>
      <c r="F33" s="256"/>
      <c r="G33" s="257"/>
      <c r="H33" s="257"/>
      <c r="I33" s="257"/>
      <c r="J33" s="257"/>
      <c r="K33" s="257"/>
      <c r="L33" s="257"/>
      <c r="M33" s="271" t="s">
        <v>48</v>
      </c>
      <c r="N33" s="272"/>
      <c r="O33" s="269">
        <v>1000</v>
      </c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57"/>
      <c r="AP33" s="257"/>
      <c r="AQ33" s="257"/>
      <c r="AR33" s="257"/>
    </row>
    <row r="34" spans="1:44" s="37" customFormat="1" ht="18" x14ac:dyDescent="0.2">
      <c r="A34" s="223"/>
      <c r="B34" s="224"/>
      <c r="C34" s="224"/>
      <c r="D34" s="224"/>
      <c r="E34" s="256"/>
      <c r="F34" s="256"/>
      <c r="G34" s="257"/>
      <c r="H34" s="257"/>
      <c r="I34" s="257"/>
      <c r="J34" s="257"/>
      <c r="K34" s="257"/>
      <c r="L34" s="257"/>
      <c r="M34" s="270" t="s">
        <v>222</v>
      </c>
      <c r="N34" s="262"/>
      <c r="O34" s="226" t="s">
        <v>220</v>
      </c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257"/>
      <c r="AJ34" s="257"/>
      <c r="AK34" s="257"/>
      <c r="AL34" s="257"/>
      <c r="AM34" s="257"/>
      <c r="AN34" s="257"/>
      <c r="AO34" s="257"/>
      <c r="AP34" s="257"/>
      <c r="AQ34" s="257"/>
      <c r="AR34" s="257"/>
    </row>
    <row r="35" spans="1:44" ht="15" x14ac:dyDescent="0.2">
      <c r="A35" s="223"/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73" t="s">
        <v>223</v>
      </c>
      <c r="N35" s="274">
        <v>12</v>
      </c>
      <c r="O35" s="265">
        <v>1000000</v>
      </c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</row>
    <row r="36" spans="1:44" ht="15" x14ac:dyDescent="0.2">
      <c r="A36" s="232"/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75" t="s">
        <v>224</v>
      </c>
      <c r="N36" s="276">
        <v>12</v>
      </c>
      <c r="O36" s="269">
        <v>3000000</v>
      </c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</row>
    <row r="37" spans="1:44" ht="15" x14ac:dyDescent="0.2">
      <c r="A37" s="232"/>
      <c r="B37" s="232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75" t="s">
        <v>225</v>
      </c>
      <c r="N37" s="277">
        <v>6</v>
      </c>
      <c r="O37" s="278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</row>
    <row r="38" spans="1:44" ht="15" x14ac:dyDescent="0.2">
      <c r="A38" s="232"/>
      <c r="B38" s="232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79" t="s">
        <v>115</v>
      </c>
      <c r="N38" s="280">
        <f>SUM(N35:N37)</f>
        <v>30</v>
      </c>
      <c r="O38" s="281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</row>
    <row r="39" spans="1:44" x14ac:dyDescent="0.2">
      <c r="A39" s="232"/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</row>
    <row r="40" spans="1:44" x14ac:dyDescent="0.2">
      <c r="A40" s="232"/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</row>
    <row r="41" spans="1:44" x14ac:dyDescent="0.2">
      <c r="A41" s="232"/>
      <c r="B41" s="232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</row>
    <row r="42" spans="1:44" x14ac:dyDescent="0.2">
      <c r="A42" s="232"/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</row>
    <row r="43" spans="1:44" x14ac:dyDescent="0.2">
      <c r="A43" s="232"/>
      <c r="B43" s="232"/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</row>
    <row r="44" spans="1:44" x14ac:dyDescent="0.2">
      <c r="A44" s="232"/>
      <c r="B44" s="232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</row>
    <row r="45" spans="1:44" x14ac:dyDescent="0.2">
      <c r="A45" s="232"/>
      <c r="B45" s="232"/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</row>
    <row r="46" spans="1:44" x14ac:dyDescent="0.2">
      <c r="A46" s="232"/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</row>
    <row r="47" spans="1:44" x14ac:dyDescent="0.2">
      <c r="A47" s="232"/>
      <c r="B47" s="232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</row>
    <row r="48" spans="1:44" x14ac:dyDescent="0.2">
      <c r="A48" s="232"/>
      <c r="B48" s="232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</row>
    <row r="49" spans="1:44" x14ac:dyDescent="0.2">
      <c r="A49" s="232"/>
      <c r="B49" s="232"/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</row>
    <row r="50" spans="1:44" x14ac:dyDescent="0.2">
      <c r="A50" s="232"/>
      <c r="B50" s="232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</row>
    <row r="51" spans="1:44" x14ac:dyDescent="0.2">
      <c r="A51" s="232"/>
      <c r="B51" s="232"/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</row>
    <row r="52" spans="1:44" x14ac:dyDescent="0.2">
      <c r="A52" s="232"/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</row>
    <row r="53" spans="1:44" x14ac:dyDescent="0.2">
      <c r="A53" s="232"/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</row>
    <row r="54" spans="1:44" x14ac:dyDescent="0.2">
      <c r="A54" s="232"/>
      <c r="B54" s="232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</row>
    <row r="55" spans="1:44" x14ac:dyDescent="0.2">
      <c r="A55" s="232"/>
      <c r="B55" s="232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</row>
    <row r="56" spans="1:44" x14ac:dyDescent="0.2">
      <c r="A56" s="232"/>
      <c r="B56" s="232"/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</row>
    <row r="57" spans="1:44" ht="13.5" thickBot="1" x14ac:dyDescent="0.25">
      <c r="A57" s="232"/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</row>
    <row r="58" spans="1:44" ht="13.5" thickBot="1" x14ac:dyDescent="0.25">
      <c r="A58" s="232"/>
      <c r="B58" s="231"/>
      <c r="C58" s="231"/>
      <c r="D58" s="231"/>
      <c r="E58" s="227"/>
      <c r="F58" s="228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</row>
    <row r="59" spans="1:44" ht="13.5" thickBot="1" x14ac:dyDescent="0.25">
      <c r="A59" s="232"/>
      <c r="B59" s="231"/>
      <c r="C59" s="231"/>
      <c r="D59" s="231"/>
      <c r="E59" s="229"/>
      <c r="F59" s="230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</row>
    <row r="60" spans="1:44" ht="14.25" x14ac:dyDescent="0.2">
      <c r="A60" s="232"/>
      <c r="B60" s="282" t="s">
        <v>30</v>
      </c>
      <c r="C60" s="282"/>
      <c r="D60" s="282"/>
      <c r="E60" s="283"/>
      <c r="F60" s="283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</row>
    <row r="61" spans="1:44" ht="15" thickBot="1" x14ac:dyDescent="0.25">
      <c r="A61" s="232"/>
      <c r="B61" s="284" t="s">
        <v>31</v>
      </c>
      <c r="C61" s="284"/>
      <c r="D61" s="284"/>
      <c r="E61" s="285"/>
      <c r="F61" s="285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</row>
    <row r="62" spans="1:44" ht="15" thickBot="1" x14ac:dyDescent="0.25">
      <c r="A62" s="232"/>
      <c r="B62" s="286" t="s">
        <v>32</v>
      </c>
      <c r="C62" s="286"/>
      <c r="D62" s="286"/>
      <c r="E62" s="287"/>
      <c r="F62" s="287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</row>
    <row r="63" spans="1:44" x14ac:dyDescent="0.2">
      <c r="A63" s="232"/>
      <c r="B63" s="232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</row>
    <row r="64" spans="1:44" x14ac:dyDescent="0.2">
      <c r="A64" s="232"/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</row>
    <row r="65" spans="1:44" x14ac:dyDescent="0.2">
      <c r="A65" s="232"/>
      <c r="B65" s="232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</row>
    <row r="66" spans="1:44" x14ac:dyDescent="0.2">
      <c r="A66" s="232"/>
      <c r="B66" s="232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</row>
    <row r="67" spans="1:44" x14ac:dyDescent="0.2">
      <c r="A67" s="232"/>
      <c r="B67" s="232"/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</row>
    <row r="68" spans="1:44" x14ac:dyDescent="0.2">
      <c r="A68" s="232"/>
      <c r="B68" s="232"/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</row>
    <row r="69" spans="1:44" x14ac:dyDescent="0.2">
      <c r="A69" s="232"/>
      <c r="B69" s="232"/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</row>
    <row r="70" spans="1:44" x14ac:dyDescent="0.2">
      <c r="A70" s="232"/>
      <c r="B70" s="232"/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</row>
    <row r="71" spans="1:44" x14ac:dyDescent="0.2">
      <c r="A71" s="232"/>
      <c r="B71" s="232"/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2"/>
      <c r="AP71" s="232"/>
      <c r="AQ71" s="232"/>
      <c r="AR71" s="232"/>
    </row>
    <row r="72" spans="1:44" x14ac:dyDescent="0.2">
      <c r="A72" s="232"/>
      <c r="B72" s="232"/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</row>
    <row r="73" spans="1:44" x14ac:dyDescent="0.2">
      <c r="A73" s="232"/>
      <c r="B73" s="232"/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</row>
    <row r="74" spans="1:44" x14ac:dyDescent="0.2">
      <c r="A74" s="232"/>
      <c r="B74" s="232"/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</row>
    <row r="75" spans="1:44" x14ac:dyDescent="0.2">
      <c r="A75" s="232"/>
      <c r="B75" s="232"/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</row>
    <row r="76" spans="1:44" x14ac:dyDescent="0.2">
      <c r="A76" s="232"/>
      <c r="B76" s="232"/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</row>
    <row r="77" spans="1:44" x14ac:dyDescent="0.2">
      <c r="A77" s="232"/>
      <c r="B77" s="232"/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</row>
    <row r="78" spans="1:44" x14ac:dyDescent="0.2">
      <c r="A78" s="232"/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</row>
    <row r="79" spans="1:44" x14ac:dyDescent="0.2">
      <c r="A79" s="232"/>
      <c r="B79" s="232"/>
      <c r="C79" s="232"/>
      <c r="D79" s="232"/>
      <c r="E79" s="232"/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</row>
    <row r="80" spans="1:44" x14ac:dyDescent="0.2">
      <c r="A80" s="232"/>
      <c r="B80" s="232"/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</row>
    <row r="81" spans="1:44" x14ac:dyDescent="0.2">
      <c r="A81" s="232"/>
      <c r="B81" s="232"/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</row>
    <row r="82" spans="1:44" x14ac:dyDescent="0.2">
      <c r="A82" s="232"/>
      <c r="B82" s="232"/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</row>
    <row r="83" spans="1:44" x14ac:dyDescent="0.2">
      <c r="A83" s="232"/>
      <c r="B83" s="232"/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</row>
    <row r="84" spans="1:44" x14ac:dyDescent="0.2">
      <c r="A84" s="232"/>
      <c r="B84" s="232"/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</row>
    <row r="85" spans="1:44" x14ac:dyDescent="0.2">
      <c r="A85" s="232"/>
      <c r="B85" s="232"/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P85" s="232"/>
      <c r="AQ85" s="232"/>
      <c r="AR85" s="232"/>
    </row>
    <row r="86" spans="1:44" x14ac:dyDescent="0.2">
      <c r="A86" s="232"/>
      <c r="B86" s="232"/>
      <c r="C86" s="232"/>
      <c r="D86" s="232"/>
      <c r="E86" s="232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</row>
    <row r="87" spans="1:44" x14ac:dyDescent="0.2">
      <c r="A87" s="232"/>
      <c r="B87" s="232"/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</row>
    <row r="88" spans="1:44" x14ac:dyDescent="0.2">
      <c r="A88" s="232"/>
      <c r="B88" s="232"/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</row>
    <row r="89" spans="1:44" x14ac:dyDescent="0.2">
      <c r="A89" s="232"/>
      <c r="B89" s="232"/>
      <c r="C89" s="232"/>
      <c r="D89" s="232"/>
      <c r="E89" s="232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</row>
    <row r="90" spans="1:44" x14ac:dyDescent="0.2">
      <c r="A90" s="232"/>
      <c r="B90" s="232"/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</row>
    <row r="91" spans="1:44" x14ac:dyDescent="0.2">
      <c r="A91" s="232"/>
      <c r="B91" s="232"/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  <c r="AO91" s="232"/>
      <c r="AP91" s="232"/>
      <c r="AQ91" s="232"/>
      <c r="AR91" s="232"/>
    </row>
    <row r="92" spans="1:44" x14ac:dyDescent="0.2">
      <c r="A92" s="232"/>
      <c r="B92" s="232"/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</row>
    <row r="93" spans="1:44" x14ac:dyDescent="0.2">
      <c r="A93" s="232"/>
      <c r="B93" s="232"/>
      <c r="C93" s="232"/>
      <c r="D93" s="232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  <c r="AQ93" s="232"/>
      <c r="AR93" s="232"/>
    </row>
    <row r="94" spans="1:44" x14ac:dyDescent="0.2">
      <c r="A94" s="232"/>
      <c r="B94" s="232"/>
      <c r="C94" s="232"/>
      <c r="D94" s="232"/>
      <c r="E94" s="232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</row>
    <row r="95" spans="1:44" x14ac:dyDescent="0.2">
      <c r="A95" s="232"/>
      <c r="B95" s="232"/>
      <c r="C95" s="232"/>
      <c r="D95" s="232"/>
      <c r="E95" s="232"/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  <c r="AQ95" s="232"/>
      <c r="AR95" s="232"/>
    </row>
    <row r="96" spans="1:44" x14ac:dyDescent="0.2">
      <c r="A96" s="232"/>
      <c r="B96" s="232"/>
      <c r="C96" s="232"/>
      <c r="D96" s="232"/>
      <c r="E96" s="232"/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  <c r="AQ96" s="232"/>
      <c r="AR96" s="232"/>
    </row>
    <row r="97" spans="1:44" x14ac:dyDescent="0.2">
      <c r="A97" s="232"/>
      <c r="B97" s="232"/>
      <c r="C97" s="232"/>
      <c r="D97" s="232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  <c r="AO97" s="232"/>
      <c r="AP97" s="232"/>
      <c r="AQ97" s="232"/>
      <c r="AR97" s="232"/>
    </row>
    <row r="98" spans="1:44" x14ac:dyDescent="0.2">
      <c r="A98" s="232"/>
      <c r="B98" s="232"/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2"/>
      <c r="AL98" s="232"/>
      <c r="AM98" s="232"/>
      <c r="AN98" s="232"/>
      <c r="AO98" s="232"/>
      <c r="AP98" s="232"/>
      <c r="AQ98" s="232"/>
      <c r="AR98" s="232"/>
    </row>
    <row r="99" spans="1:44" x14ac:dyDescent="0.2">
      <c r="A99" s="232"/>
      <c r="B99" s="232"/>
      <c r="C99" s="232"/>
      <c r="D99" s="232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</row>
    <row r="100" spans="1:44" x14ac:dyDescent="0.2">
      <c r="A100" s="232"/>
      <c r="B100" s="232"/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  <c r="AA100" s="232"/>
      <c r="AB100" s="232"/>
      <c r="AC100" s="232"/>
      <c r="AD100" s="232"/>
      <c r="AE100" s="232"/>
      <c r="AF100" s="232"/>
      <c r="AG100" s="232"/>
      <c r="AH100" s="232"/>
      <c r="AI100" s="232"/>
      <c r="AJ100" s="232"/>
      <c r="AK100" s="232"/>
      <c r="AL100" s="232"/>
      <c r="AM100" s="232"/>
      <c r="AN100" s="232"/>
      <c r="AO100" s="232"/>
      <c r="AP100" s="232"/>
      <c r="AQ100" s="232"/>
      <c r="AR100" s="232"/>
    </row>
    <row r="101" spans="1:44" x14ac:dyDescent="0.2">
      <c r="A101" s="232"/>
      <c r="B101" s="232"/>
      <c r="C101" s="232"/>
      <c r="D101" s="232"/>
      <c r="E101" s="232"/>
      <c r="F101" s="232"/>
      <c r="G101" s="232"/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232"/>
      <c r="AM101" s="232"/>
      <c r="AN101" s="232"/>
      <c r="AO101" s="232"/>
      <c r="AP101" s="232"/>
      <c r="AQ101" s="232"/>
      <c r="AR101" s="232"/>
    </row>
    <row r="102" spans="1:44" x14ac:dyDescent="0.2">
      <c r="A102" s="232"/>
      <c r="B102" s="232"/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2"/>
      <c r="AH102" s="232"/>
      <c r="AI102" s="232"/>
      <c r="AJ102" s="232"/>
      <c r="AK102" s="232"/>
      <c r="AL102" s="232"/>
      <c r="AM102" s="232"/>
      <c r="AN102" s="232"/>
      <c r="AO102" s="232"/>
      <c r="AP102" s="232"/>
      <c r="AQ102" s="232"/>
      <c r="AR102" s="232"/>
    </row>
    <row r="103" spans="1:44" x14ac:dyDescent="0.2">
      <c r="A103" s="232"/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  <c r="AG103" s="232"/>
      <c r="AH103" s="232"/>
      <c r="AI103" s="232"/>
      <c r="AJ103" s="232"/>
      <c r="AK103" s="232"/>
      <c r="AL103" s="232"/>
      <c r="AM103" s="232"/>
      <c r="AN103" s="232"/>
      <c r="AO103" s="232"/>
      <c r="AP103" s="232"/>
      <c r="AQ103" s="232"/>
      <c r="AR103" s="232"/>
    </row>
    <row r="104" spans="1:44" x14ac:dyDescent="0.2">
      <c r="A104" s="232"/>
      <c r="B104" s="232"/>
      <c r="C104" s="232"/>
      <c r="D104" s="232"/>
      <c r="E104" s="232"/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</row>
    <row r="105" spans="1:44" x14ac:dyDescent="0.2">
      <c r="A105" s="232"/>
      <c r="B105" s="232"/>
      <c r="C105" s="232"/>
      <c r="D105" s="232"/>
      <c r="E105" s="232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2"/>
      <c r="AN105" s="232"/>
      <c r="AO105" s="232"/>
      <c r="AP105" s="232"/>
      <c r="AQ105" s="232"/>
      <c r="AR105" s="232"/>
    </row>
    <row r="106" spans="1:44" x14ac:dyDescent="0.2">
      <c r="A106" s="232"/>
      <c r="B106" s="232"/>
      <c r="C106" s="232"/>
      <c r="D106" s="232"/>
      <c r="E106" s="232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  <c r="AO106" s="232"/>
      <c r="AP106" s="232"/>
      <c r="AQ106" s="232"/>
      <c r="AR106" s="232"/>
    </row>
    <row r="107" spans="1:44" x14ac:dyDescent="0.2">
      <c r="A107" s="232"/>
      <c r="B107" s="232"/>
      <c r="C107" s="232"/>
      <c r="D107" s="232"/>
      <c r="E107" s="232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  <c r="AO107" s="232"/>
      <c r="AP107" s="232"/>
      <c r="AQ107" s="232"/>
      <c r="AR107" s="232"/>
    </row>
    <row r="108" spans="1:44" x14ac:dyDescent="0.2">
      <c r="A108" s="232"/>
      <c r="B108" s="232"/>
      <c r="C108" s="232"/>
      <c r="D108" s="232"/>
      <c r="E108" s="232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  <c r="AM108" s="232"/>
      <c r="AN108" s="232"/>
      <c r="AO108" s="232"/>
      <c r="AP108" s="232"/>
      <c r="AQ108" s="232"/>
      <c r="AR108" s="232"/>
    </row>
    <row r="109" spans="1:44" x14ac:dyDescent="0.2">
      <c r="A109" s="232"/>
      <c r="B109" s="232"/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2"/>
      <c r="O109" s="232"/>
      <c r="P109" s="232"/>
      <c r="Q109" s="232"/>
      <c r="R109" s="232"/>
      <c r="S109" s="232"/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</row>
    <row r="110" spans="1:44" x14ac:dyDescent="0.2">
      <c r="A110" s="232"/>
      <c r="B110" s="232"/>
      <c r="C110" s="232"/>
      <c r="D110" s="232"/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2"/>
      <c r="AH110" s="232"/>
      <c r="AI110" s="232"/>
      <c r="AJ110" s="232"/>
      <c r="AK110" s="232"/>
      <c r="AL110" s="232"/>
      <c r="AM110" s="232"/>
      <c r="AN110" s="232"/>
      <c r="AO110" s="232"/>
      <c r="AP110" s="232"/>
      <c r="AQ110" s="232"/>
      <c r="AR110" s="232"/>
    </row>
    <row r="111" spans="1:44" x14ac:dyDescent="0.2">
      <c r="A111" s="232"/>
      <c r="B111" s="232"/>
      <c r="C111" s="232"/>
      <c r="D111" s="232"/>
      <c r="E111" s="232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  <c r="AI111" s="232"/>
      <c r="AJ111" s="232"/>
      <c r="AK111" s="232"/>
      <c r="AL111" s="232"/>
      <c r="AM111" s="232"/>
      <c r="AN111" s="232"/>
      <c r="AO111" s="232"/>
      <c r="AP111" s="232"/>
      <c r="AQ111" s="232"/>
      <c r="AR111" s="232"/>
    </row>
    <row r="112" spans="1:44" x14ac:dyDescent="0.2">
      <c r="A112" s="232"/>
      <c r="B112" s="232"/>
      <c r="C112" s="232"/>
      <c r="D112" s="232"/>
      <c r="E112" s="232"/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  <c r="AA112" s="232"/>
      <c r="AB112" s="232"/>
      <c r="AC112" s="232"/>
      <c r="AD112" s="232"/>
      <c r="AE112" s="232"/>
      <c r="AF112" s="232"/>
      <c r="AG112" s="232"/>
      <c r="AH112" s="232"/>
      <c r="AI112" s="232"/>
      <c r="AJ112" s="232"/>
      <c r="AK112" s="232"/>
      <c r="AL112" s="232"/>
      <c r="AM112" s="232"/>
      <c r="AN112" s="232"/>
      <c r="AO112" s="232"/>
      <c r="AP112" s="232"/>
      <c r="AQ112" s="232"/>
      <c r="AR112" s="232"/>
    </row>
    <row r="113" spans="1:44" x14ac:dyDescent="0.2">
      <c r="A113" s="232"/>
      <c r="B113" s="232"/>
      <c r="C113" s="232"/>
      <c r="D113" s="232"/>
      <c r="E113" s="232"/>
      <c r="F113" s="232"/>
      <c r="G113" s="232"/>
      <c r="H113" s="232"/>
      <c r="I113" s="232"/>
      <c r="J113" s="232"/>
      <c r="K113" s="232"/>
      <c r="L113" s="232"/>
      <c r="M113" s="232"/>
      <c r="N113" s="232"/>
      <c r="O113" s="232"/>
      <c r="P113" s="232"/>
      <c r="Q113" s="232"/>
      <c r="R113" s="232"/>
      <c r="S113" s="232"/>
      <c r="T113" s="232"/>
      <c r="U113" s="232"/>
      <c r="V113" s="232"/>
      <c r="W113" s="232"/>
      <c r="X113" s="232"/>
      <c r="Y113" s="232"/>
      <c r="Z113" s="232"/>
      <c r="AA113" s="232"/>
      <c r="AB113" s="232"/>
      <c r="AC113" s="232"/>
      <c r="AD113" s="232"/>
      <c r="AE113" s="232"/>
      <c r="AF113" s="232"/>
      <c r="AG113" s="232"/>
      <c r="AH113" s="232"/>
      <c r="AI113" s="232"/>
      <c r="AJ113" s="232"/>
      <c r="AK113" s="232"/>
      <c r="AL113" s="232"/>
      <c r="AM113" s="232"/>
      <c r="AN113" s="232"/>
      <c r="AO113" s="232"/>
      <c r="AP113" s="232"/>
      <c r="AQ113" s="232"/>
      <c r="AR113" s="232"/>
    </row>
    <row r="114" spans="1:44" x14ac:dyDescent="0.2">
      <c r="A114" s="232"/>
      <c r="B114" s="232"/>
      <c r="C114" s="232"/>
      <c r="D114" s="232"/>
      <c r="E114" s="232"/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2"/>
      <c r="AI114" s="232"/>
      <c r="AJ114" s="232"/>
      <c r="AK114" s="232"/>
      <c r="AL114" s="232"/>
      <c r="AM114" s="232"/>
      <c r="AN114" s="232"/>
      <c r="AO114" s="232"/>
      <c r="AP114" s="232"/>
      <c r="AQ114" s="232"/>
      <c r="AR114" s="232"/>
    </row>
    <row r="115" spans="1:44" x14ac:dyDescent="0.2">
      <c r="A115" s="232"/>
      <c r="B115" s="232"/>
      <c r="C115" s="232"/>
      <c r="D115" s="232"/>
      <c r="E115" s="232"/>
      <c r="F115" s="232"/>
      <c r="G115" s="232"/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2"/>
      <c r="AI115" s="232"/>
      <c r="AJ115" s="232"/>
      <c r="AK115" s="232"/>
      <c r="AL115" s="232"/>
      <c r="AM115" s="232"/>
      <c r="AN115" s="232"/>
      <c r="AO115" s="232"/>
      <c r="AP115" s="232"/>
      <c r="AQ115" s="232"/>
      <c r="AR115" s="232"/>
    </row>
    <row r="116" spans="1:44" x14ac:dyDescent="0.2">
      <c r="A116" s="232"/>
      <c r="B116" s="232"/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  <c r="AH116" s="232"/>
      <c r="AI116" s="232"/>
      <c r="AJ116" s="232"/>
      <c r="AK116" s="232"/>
      <c r="AL116" s="232"/>
      <c r="AM116" s="232"/>
      <c r="AN116" s="232"/>
      <c r="AO116" s="232"/>
      <c r="AP116" s="232"/>
      <c r="AQ116" s="232"/>
      <c r="AR116" s="232"/>
    </row>
    <row r="117" spans="1:44" x14ac:dyDescent="0.2">
      <c r="A117" s="232"/>
      <c r="B117" s="232"/>
      <c r="C117" s="232"/>
      <c r="D117" s="232"/>
      <c r="E117" s="232"/>
      <c r="F117" s="232"/>
      <c r="G117" s="232"/>
      <c r="H117" s="232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U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  <c r="AH117" s="232"/>
      <c r="AI117" s="232"/>
      <c r="AJ117" s="232"/>
      <c r="AK117" s="232"/>
      <c r="AL117" s="232"/>
      <c r="AM117" s="232"/>
      <c r="AN117" s="232"/>
      <c r="AO117" s="232"/>
      <c r="AP117" s="232"/>
      <c r="AQ117" s="232"/>
      <c r="AR117" s="232"/>
    </row>
    <row r="118" spans="1:44" x14ac:dyDescent="0.2">
      <c r="A118" s="232"/>
      <c r="B118" s="232"/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  <c r="AF118" s="232"/>
      <c r="AG118" s="232"/>
      <c r="AH118" s="232"/>
      <c r="AI118" s="232"/>
      <c r="AJ118" s="232"/>
      <c r="AK118" s="232"/>
      <c r="AL118" s="232"/>
      <c r="AM118" s="232"/>
      <c r="AN118" s="232"/>
      <c r="AO118" s="232"/>
      <c r="AP118" s="232"/>
      <c r="AQ118" s="232"/>
      <c r="AR118" s="232"/>
    </row>
    <row r="119" spans="1:44" x14ac:dyDescent="0.2">
      <c r="A119" s="232"/>
      <c r="B119" s="232"/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U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  <c r="AF119" s="232"/>
      <c r="AG119" s="232"/>
      <c r="AH119" s="232"/>
      <c r="AI119" s="232"/>
      <c r="AJ119" s="232"/>
      <c r="AK119" s="232"/>
      <c r="AL119" s="232"/>
      <c r="AM119" s="232"/>
      <c r="AN119" s="232"/>
      <c r="AO119" s="232"/>
      <c r="AP119" s="232"/>
      <c r="AQ119" s="232"/>
      <c r="AR119" s="232"/>
    </row>
    <row r="120" spans="1:44" x14ac:dyDescent="0.2">
      <c r="A120" s="232"/>
      <c r="B120" s="232"/>
      <c r="C120" s="232"/>
      <c r="D120" s="232"/>
      <c r="E120" s="232"/>
      <c r="F120" s="232"/>
      <c r="G120" s="232"/>
      <c r="H120" s="232"/>
      <c r="I120" s="232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U120" s="232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  <c r="AF120" s="232"/>
      <c r="AG120" s="232"/>
      <c r="AH120" s="232"/>
      <c r="AI120" s="232"/>
      <c r="AJ120" s="232"/>
      <c r="AK120" s="232"/>
      <c r="AL120" s="232"/>
      <c r="AM120" s="232"/>
      <c r="AN120" s="232"/>
      <c r="AO120" s="232"/>
      <c r="AP120" s="232"/>
      <c r="AQ120" s="232"/>
      <c r="AR120" s="232"/>
    </row>
    <row r="121" spans="1:44" x14ac:dyDescent="0.2">
      <c r="A121" s="232"/>
      <c r="B121" s="232"/>
      <c r="C121" s="232"/>
      <c r="D121" s="232"/>
      <c r="E121" s="232"/>
      <c r="F121" s="232"/>
      <c r="G121" s="232"/>
      <c r="H121" s="232"/>
      <c r="I121" s="232"/>
      <c r="J121" s="232"/>
      <c r="K121" s="232"/>
      <c r="L121" s="232"/>
      <c r="M121" s="232"/>
      <c r="N121" s="232"/>
      <c r="O121" s="232"/>
      <c r="P121" s="232"/>
      <c r="Q121" s="232"/>
      <c r="R121" s="232"/>
      <c r="S121" s="232"/>
      <c r="T121" s="232"/>
      <c r="U121" s="232"/>
      <c r="V121" s="232"/>
      <c r="W121" s="232"/>
      <c r="X121" s="232"/>
      <c r="Y121" s="232"/>
      <c r="Z121" s="232"/>
      <c r="AA121" s="232"/>
      <c r="AB121" s="232"/>
      <c r="AC121" s="232"/>
      <c r="AD121" s="232"/>
      <c r="AE121" s="232"/>
      <c r="AF121" s="232"/>
      <c r="AG121" s="232"/>
      <c r="AH121" s="232"/>
      <c r="AI121" s="232"/>
      <c r="AJ121" s="232"/>
      <c r="AK121" s="232"/>
      <c r="AL121" s="232"/>
      <c r="AM121" s="232"/>
      <c r="AN121" s="232"/>
      <c r="AO121" s="232"/>
      <c r="AP121" s="232"/>
      <c r="AQ121" s="232"/>
      <c r="AR121" s="232"/>
    </row>
    <row r="122" spans="1:44" x14ac:dyDescent="0.2">
      <c r="A122" s="232"/>
      <c r="B122" s="232"/>
      <c r="C122" s="232"/>
      <c r="D122" s="232"/>
      <c r="E122" s="232"/>
      <c r="F122" s="232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  <c r="AF122" s="232"/>
      <c r="AG122" s="232"/>
      <c r="AH122" s="232"/>
      <c r="AI122" s="232"/>
      <c r="AJ122" s="232"/>
      <c r="AK122" s="232"/>
      <c r="AL122" s="232"/>
      <c r="AM122" s="232"/>
      <c r="AN122" s="232"/>
      <c r="AO122" s="232"/>
      <c r="AP122" s="232"/>
      <c r="AQ122" s="232"/>
      <c r="AR122" s="232"/>
    </row>
    <row r="123" spans="1:44" x14ac:dyDescent="0.2">
      <c r="A123" s="232"/>
      <c r="B123" s="232"/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  <c r="AI123" s="232"/>
      <c r="AJ123" s="232"/>
      <c r="AK123" s="232"/>
      <c r="AL123" s="232"/>
      <c r="AM123" s="232"/>
      <c r="AN123" s="232"/>
      <c r="AO123" s="232"/>
      <c r="AP123" s="232"/>
      <c r="AQ123" s="232"/>
      <c r="AR123" s="232"/>
    </row>
    <row r="124" spans="1:44" x14ac:dyDescent="0.2">
      <c r="A124" s="232"/>
      <c r="B124" s="232"/>
      <c r="C124" s="232"/>
      <c r="D124" s="232"/>
      <c r="E124" s="232"/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  <c r="AH124" s="232"/>
      <c r="AI124" s="232"/>
      <c r="AJ124" s="232"/>
      <c r="AK124" s="232"/>
      <c r="AL124" s="232"/>
      <c r="AM124" s="232"/>
      <c r="AN124" s="232"/>
      <c r="AO124" s="232"/>
      <c r="AP124" s="232"/>
      <c r="AQ124" s="232"/>
      <c r="AR124" s="232"/>
    </row>
    <row r="125" spans="1:44" x14ac:dyDescent="0.2">
      <c r="A125" s="232"/>
      <c r="B125" s="232"/>
      <c r="C125" s="232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  <c r="AF125" s="232"/>
      <c r="AG125" s="232"/>
      <c r="AH125" s="232"/>
      <c r="AI125" s="232"/>
      <c r="AJ125" s="232"/>
      <c r="AK125" s="232"/>
      <c r="AL125" s="232"/>
      <c r="AM125" s="232"/>
      <c r="AN125" s="232"/>
      <c r="AO125" s="232"/>
      <c r="AP125" s="232"/>
      <c r="AQ125" s="232"/>
      <c r="AR125" s="232"/>
    </row>
    <row r="126" spans="1:44" x14ac:dyDescent="0.2">
      <c r="A126" s="232"/>
      <c r="B126" s="232"/>
      <c r="C126" s="232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32"/>
      <c r="P126" s="232"/>
      <c r="Q126" s="232"/>
      <c r="R126" s="232"/>
      <c r="S126" s="232"/>
      <c r="T126" s="232"/>
      <c r="U126" s="232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  <c r="AF126" s="232"/>
      <c r="AG126" s="232"/>
      <c r="AH126" s="232"/>
      <c r="AI126" s="232"/>
      <c r="AJ126" s="232"/>
      <c r="AK126" s="232"/>
      <c r="AL126" s="232"/>
      <c r="AM126" s="232"/>
      <c r="AN126" s="232"/>
      <c r="AO126" s="232"/>
      <c r="AP126" s="232"/>
      <c r="AQ126" s="232"/>
      <c r="AR126" s="232"/>
    </row>
    <row r="127" spans="1:44" x14ac:dyDescent="0.2">
      <c r="A127" s="232"/>
      <c r="B127" s="232"/>
      <c r="C127" s="232"/>
      <c r="D127" s="232"/>
      <c r="E127" s="232"/>
      <c r="F127" s="232"/>
      <c r="G127" s="232"/>
      <c r="H127" s="232"/>
      <c r="I127" s="232"/>
      <c r="J127" s="232"/>
      <c r="K127" s="232"/>
      <c r="L127" s="232"/>
      <c r="M127" s="232"/>
      <c r="N127" s="232"/>
      <c r="O127" s="232"/>
      <c r="P127" s="232"/>
      <c r="Q127" s="232"/>
      <c r="R127" s="232"/>
      <c r="S127" s="232"/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  <c r="AF127" s="232"/>
      <c r="AG127" s="232"/>
      <c r="AH127" s="232"/>
      <c r="AI127" s="232"/>
      <c r="AJ127" s="232"/>
      <c r="AK127" s="232"/>
      <c r="AL127" s="232"/>
      <c r="AM127" s="232"/>
      <c r="AN127" s="232"/>
      <c r="AO127" s="232"/>
      <c r="AP127" s="232"/>
      <c r="AQ127" s="232"/>
      <c r="AR127" s="232"/>
    </row>
    <row r="128" spans="1:44" x14ac:dyDescent="0.2">
      <c r="A128" s="232"/>
      <c r="B128" s="232"/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  <c r="AH128" s="232"/>
      <c r="AI128" s="232"/>
      <c r="AJ128" s="232"/>
      <c r="AK128" s="232"/>
      <c r="AL128" s="232"/>
      <c r="AM128" s="232"/>
      <c r="AN128" s="232"/>
      <c r="AO128" s="232"/>
      <c r="AP128" s="232"/>
      <c r="AQ128" s="232"/>
      <c r="AR128" s="232"/>
    </row>
    <row r="129" spans="1:44" x14ac:dyDescent="0.2">
      <c r="A129" s="232"/>
      <c r="B129" s="232"/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2"/>
      <c r="U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  <c r="AF129" s="232"/>
      <c r="AG129" s="232"/>
      <c r="AH129" s="232"/>
      <c r="AI129" s="232"/>
      <c r="AJ129" s="232"/>
      <c r="AK129" s="232"/>
      <c r="AL129" s="232"/>
      <c r="AM129" s="232"/>
      <c r="AN129" s="232"/>
      <c r="AO129" s="232"/>
      <c r="AP129" s="232"/>
      <c r="AQ129" s="232"/>
      <c r="AR129" s="232"/>
    </row>
    <row r="130" spans="1:44" x14ac:dyDescent="0.2">
      <c r="A130" s="232"/>
      <c r="B130" s="232"/>
      <c r="C130" s="232"/>
      <c r="D130" s="232"/>
      <c r="E130" s="232"/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  <c r="AF130" s="232"/>
      <c r="AG130" s="232"/>
      <c r="AH130" s="232"/>
      <c r="AI130" s="232"/>
      <c r="AJ130" s="232"/>
      <c r="AK130" s="232"/>
      <c r="AL130" s="232"/>
      <c r="AM130" s="232"/>
      <c r="AN130" s="232"/>
      <c r="AO130" s="232"/>
      <c r="AP130" s="232"/>
      <c r="AQ130" s="232"/>
      <c r="AR130" s="232"/>
    </row>
    <row r="131" spans="1:44" x14ac:dyDescent="0.2">
      <c r="A131" s="232"/>
      <c r="B131" s="232"/>
      <c r="C131" s="232"/>
      <c r="D131" s="232"/>
      <c r="E131" s="232"/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  <c r="AF131" s="232"/>
      <c r="AG131" s="232"/>
      <c r="AH131" s="232"/>
      <c r="AI131" s="232"/>
      <c r="AJ131" s="232"/>
      <c r="AK131" s="232"/>
      <c r="AL131" s="232"/>
      <c r="AM131" s="232"/>
      <c r="AN131" s="232"/>
      <c r="AO131" s="232"/>
      <c r="AP131" s="232"/>
      <c r="AQ131" s="232"/>
      <c r="AR131" s="232"/>
    </row>
    <row r="132" spans="1:44" x14ac:dyDescent="0.2">
      <c r="A132" s="232"/>
      <c r="B132" s="232"/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  <c r="AH132" s="232"/>
      <c r="AI132" s="232"/>
      <c r="AJ132" s="232"/>
      <c r="AK132" s="232"/>
      <c r="AL132" s="232"/>
      <c r="AM132" s="232"/>
      <c r="AN132" s="232"/>
      <c r="AO132" s="232"/>
      <c r="AP132" s="232"/>
      <c r="AQ132" s="232"/>
      <c r="AR132" s="232"/>
    </row>
    <row r="133" spans="1:44" x14ac:dyDescent="0.2">
      <c r="A133" s="232"/>
      <c r="B133" s="232"/>
      <c r="C133" s="232"/>
      <c r="D133" s="232"/>
      <c r="E133" s="232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  <c r="AH133" s="232"/>
      <c r="AI133" s="232"/>
      <c r="AJ133" s="232"/>
      <c r="AK133" s="232"/>
      <c r="AL133" s="232"/>
      <c r="AM133" s="232"/>
      <c r="AN133" s="232"/>
      <c r="AO133" s="232"/>
      <c r="AP133" s="232"/>
      <c r="AQ133" s="232"/>
      <c r="AR133" s="232"/>
    </row>
    <row r="134" spans="1:44" x14ac:dyDescent="0.2">
      <c r="A134" s="232"/>
      <c r="B134" s="232"/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  <c r="AH134" s="232"/>
      <c r="AI134" s="232"/>
      <c r="AJ134" s="232"/>
      <c r="AK134" s="232"/>
      <c r="AL134" s="232"/>
      <c r="AM134" s="232"/>
      <c r="AN134" s="232"/>
      <c r="AO134" s="232"/>
      <c r="AP134" s="232"/>
      <c r="AQ134" s="232"/>
      <c r="AR134" s="232"/>
    </row>
    <row r="135" spans="1:44" x14ac:dyDescent="0.2">
      <c r="A135" s="232"/>
      <c r="B135" s="232"/>
      <c r="C135" s="232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232"/>
      <c r="AI135" s="232"/>
      <c r="AJ135" s="232"/>
      <c r="AK135" s="232"/>
      <c r="AL135" s="232"/>
      <c r="AM135" s="232"/>
      <c r="AN135" s="232"/>
      <c r="AO135" s="232"/>
      <c r="AP135" s="232"/>
      <c r="AQ135" s="232"/>
      <c r="AR135" s="232"/>
    </row>
    <row r="136" spans="1:44" x14ac:dyDescent="0.2">
      <c r="A136" s="232"/>
      <c r="B136" s="232"/>
      <c r="C136" s="232"/>
      <c r="D136" s="232"/>
      <c r="E136" s="232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  <c r="AI136" s="232"/>
      <c r="AJ136" s="232"/>
      <c r="AK136" s="232"/>
      <c r="AL136" s="232"/>
      <c r="AM136" s="232"/>
      <c r="AN136" s="232"/>
      <c r="AO136" s="232"/>
      <c r="AP136" s="232"/>
      <c r="AQ136" s="232"/>
      <c r="AR136" s="232"/>
    </row>
    <row r="137" spans="1:44" x14ac:dyDescent="0.2">
      <c r="A137" s="232"/>
      <c r="B137" s="232"/>
      <c r="C137" s="232"/>
      <c r="D137" s="232"/>
      <c r="E137" s="232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232"/>
      <c r="AI137" s="232"/>
      <c r="AJ137" s="232"/>
      <c r="AK137" s="232"/>
      <c r="AL137" s="232"/>
      <c r="AM137" s="232"/>
      <c r="AN137" s="232"/>
      <c r="AO137" s="232"/>
      <c r="AP137" s="232"/>
      <c r="AQ137" s="232"/>
      <c r="AR137" s="232"/>
    </row>
    <row r="138" spans="1:44" x14ac:dyDescent="0.2">
      <c r="A138" s="232"/>
      <c r="B138" s="232"/>
      <c r="C138" s="232"/>
      <c r="D138" s="232"/>
      <c r="E138" s="232"/>
      <c r="F138" s="232"/>
      <c r="G138" s="232"/>
      <c r="H138" s="232"/>
      <c r="I138" s="232"/>
      <c r="J138" s="232"/>
      <c r="K138" s="232"/>
      <c r="L138" s="232"/>
      <c r="M138" s="232"/>
      <c r="N138" s="232"/>
      <c r="O138" s="232"/>
      <c r="P138" s="232"/>
      <c r="Q138" s="232"/>
      <c r="R138" s="232"/>
      <c r="S138" s="232"/>
      <c r="T138" s="232"/>
      <c r="U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  <c r="AH138" s="232"/>
      <c r="AI138" s="232"/>
      <c r="AJ138" s="232"/>
      <c r="AK138" s="232"/>
      <c r="AL138" s="232"/>
      <c r="AM138" s="232"/>
      <c r="AN138" s="232"/>
      <c r="AO138" s="232"/>
      <c r="AP138" s="232"/>
      <c r="AQ138" s="232"/>
      <c r="AR138" s="232"/>
    </row>
    <row r="139" spans="1:44" x14ac:dyDescent="0.2">
      <c r="A139" s="232"/>
      <c r="B139" s="232"/>
      <c r="C139" s="232"/>
      <c r="D139" s="232"/>
      <c r="E139" s="232"/>
      <c r="F139" s="232"/>
      <c r="G139" s="232"/>
      <c r="H139" s="232"/>
      <c r="I139" s="232"/>
      <c r="J139" s="232"/>
      <c r="K139" s="232"/>
      <c r="L139" s="232"/>
      <c r="M139" s="232"/>
      <c r="N139" s="232"/>
      <c r="O139" s="232"/>
      <c r="P139" s="232"/>
      <c r="Q139" s="232"/>
      <c r="R139" s="232"/>
      <c r="S139" s="232"/>
      <c r="T139" s="232"/>
      <c r="U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  <c r="AH139" s="232"/>
      <c r="AI139" s="232"/>
      <c r="AJ139" s="232"/>
      <c r="AK139" s="232"/>
      <c r="AL139" s="232"/>
      <c r="AM139" s="232"/>
      <c r="AN139" s="232"/>
      <c r="AO139" s="232"/>
      <c r="AP139" s="232"/>
      <c r="AQ139" s="232"/>
      <c r="AR139" s="232"/>
    </row>
    <row r="140" spans="1:44" x14ac:dyDescent="0.2">
      <c r="A140" s="232"/>
      <c r="B140" s="232"/>
      <c r="C140" s="232"/>
      <c r="D140" s="232"/>
      <c r="E140" s="232"/>
      <c r="F140" s="232"/>
      <c r="G140" s="232"/>
      <c r="H140" s="232"/>
      <c r="I140" s="232"/>
      <c r="J140" s="232"/>
      <c r="K140" s="232"/>
      <c r="L140" s="232"/>
      <c r="M140" s="232"/>
      <c r="N140" s="232"/>
      <c r="O140" s="232"/>
      <c r="P140" s="232"/>
      <c r="Q140" s="232"/>
      <c r="R140" s="232"/>
      <c r="S140" s="232"/>
      <c r="T140" s="232"/>
      <c r="U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F140" s="232"/>
      <c r="AG140" s="232"/>
      <c r="AH140" s="232"/>
      <c r="AI140" s="232"/>
      <c r="AJ140" s="232"/>
      <c r="AK140" s="232"/>
      <c r="AL140" s="232"/>
      <c r="AM140" s="232"/>
      <c r="AN140" s="232"/>
      <c r="AO140" s="232"/>
      <c r="AP140" s="232"/>
      <c r="AQ140" s="232"/>
      <c r="AR140" s="232"/>
    </row>
    <row r="141" spans="1:44" x14ac:dyDescent="0.2">
      <c r="A141" s="232"/>
      <c r="B141" s="232"/>
      <c r="C141" s="232"/>
      <c r="D141" s="232"/>
      <c r="E141" s="232"/>
      <c r="F141" s="232"/>
      <c r="G141" s="232"/>
      <c r="H141" s="232"/>
      <c r="I141" s="232"/>
      <c r="J141" s="232"/>
      <c r="K141" s="232"/>
      <c r="L141" s="232"/>
      <c r="M141" s="232"/>
      <c r="N141" s="232"/>
      <c r="O141" s="232"/>
      <c r="P141" s="232"/>
      <c r="Q141" s="232"/>
      <c r="R141" s="232"/>
      <c r="S141" s="232"/>
      <c r="T141" s="232"/>
      <c r="U141" s="232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  <c r="AF141" s="232"/>
      <c r="AG141" s="232"/>
      <c r="AH141" s="232"/>
      <c r="AI141" s="232"/>
      <c r="AJ141" s="232"/>
      <c r="AK141" s="232"/>
      <c r="AL141" s="232"/>
      <c r="AM141" s="232"/>
      <c r="AN141" s="232"/>
      <c r="AO141" s="232"/>
      <c r="AP141" s="232"/>
      <c r="AQ141" s="232"/>
      <c r="AR141" s="232"/>
    </row>
    <row r="142" spans="1:44" x14ac:dyDescent="0.2">
      <c r="A142" s="232"/>
      <c r="B142" s="232"/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2"/>
      <c r="N142" s="232"/>
      <c r="O142" s="232"/>
      <c r="P142" s="232"/>
      <c r="Q142" s="232"/>
      <c r="R142" s="232"/>
      <c r="S142" s="232"/>
      <c r="T142" s="232"/>
      <c r="U142" s="232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  <c r="AF142" s="232"/>
      <c r="AG142" s="232"/>
      <c r="AH142" s="232"/>
      <c r="AI142" s="232"/>
      <c r="AJ142" s="232"/>
      <c r="AK142" s="232"/>
      <c r="AL142" s="232"/>
      <c r="AM142" s="232"/>
      <c r="AN142" s="232"/>
      <c r="AO142" s="232"/>
      <c r="AP142" s="232"/>
      <c r="AQ142" s="232"/>
      <c r="AR142" s="232"/>
    </row>
    <row r="143" spans="1:44" x14ac:dyDescent="0.2">
      <c r="A143" s="232"/>
      <c r="B143" s="232"/>
      <c r="C143" s="232"/>
      <c r="D143" s="232"/>
      <c r="E143" s="232"/>
      <c r="F143" s="232"/>
      <c r="G143" s="232"/>
      <c r="H143" s="232"/>
      <c r="I143" s="232"/>
      <c r="J143" s="232"/>
      <c r="K143" s="232"/>
      <c r="L143" s="232"/>
      <c r="M143" s="232"/>
      <c r="N143" s="232"/>
      <c r="O143" s="232"/>
      <c r="P143" s="232"/>
      <c r="Q143" s="232"/>
      <c r="R143" s="232"/>
      <c r="S143" s="232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</row>
    <row r="144" spans="1:44" x14ac:dyDescent="0.2">
      <c r="A144" s="232"/>
      <c r="B144" s="232"/>
      <c r="C144" s="232"/>
      <c r="D144" s="232"/>
      <c r="E144" s="232"/>
      <c r="F144" s="232"/>
      <c r="G144" s="232"/>
      <c r="H144" s="232"/>
      <c r="I144" s="232"/>
      <c r="J144" s="232"/>
      <c r="K144" s="232"/>
      <c r="L144" s="232"/>
      <c r="M144" s="232"/>
      <c r="N144" s="232"/>
      <c r="O144" s="232"/>
      <c r="P144" s="232"/>
      <c r="Q144" s="232"/>
      <c r="R144" s="232"/>
      <c r="S144" s="232"/>
      <c r="T144" s="232"/>
      <c r="U144" s="232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  <c r="AF144" s="232"/>
      <c r="AG144" s="232"/>
      <c r="AH144" s="232"/>
      <c r="AI144" s="232"/>
      <c r="AJ144" s="232"/>
      <c r="AK144" s="232"/>
      <c r="AL144" s="232"/>
      <c r="AM144" s="232"/>
      <c r="AN144" s="232"/>
      <c r="AO144" s="232"/>
      <c r="AP144" s="232"/>
      <c r="AQ144" s="232"/>
      <c r="AR144" s="232"/>
    </row>
    <row r="145" spans="1:44" x14ac:dyDescent="0.2">
      <c r="A145" s="232"/>
      <c r="B145" s="232"/>
      <c r="C145" s="232"/>
      <c r="D145" s="232"/>
      <c r="E145" s="232"/>
      <c r="F145" s="232"/>
      <c r="G145" s="232"/>
      <c r="H145" s="232"/>
      <c r="I145" s="232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</row>
    <row r="146" spans="1:44" x14ac:dyDescent="0.2">
      <c r="A146" s="232"/>
      <c r="B146" s="232"/>
      <c r="C146" s="232"/>
      <c r="D146" s="232"/>
      <c r="E146" s="232"/>
      <c r="F146" s="232"/>
      <c r="G146" s="232"/>
      <c r="H146" s="232"/>
      <c r="I146" s="232"/>
      <c r="J146" s="232"/>
      <c r="K146" s="232"/>
      <c r="L146" s="232"/>
      <c r="M146" s="232"/>
      <c r="N146" s="232"/>
      <c r="O146" s="232"/>
      <c r="P146" s="232"/>
      <c r="Q146" s="232"/>
      <c r="R146" s="232"/>
      <c r="S146" s="232"/>
      <c r="T146" s="232"/>
      <c r="U146" s="232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  <c r="AF146" s="232"/>
      <c r="AG146" s="232"/>
      <c r="AH146" s="232"/>
      <c r="AI146" s="232"/>
      <c r="AJ146" s="232"/>
      <c r="AK146" s="232"/>
      <c r="AL146" s="232"/>
      <c r="AM146" s="232"/>
      <c r="AN146" s="232"/>
      <c r="AO146" s="232"/>
      <c r="AP146" s="232"/>
      <c r="AQ146" s="232"/>
      <c r="AR146" s="232"/>
    </row>
    <row r="147" spans="1:44" x14ac:dyDescent="0.2">
      <c r="A147" s="232"/>
      <c r="B147" s="232"/>
      <c r="C147" s="232"/>
      <c r="D147" s="232"/>
      <c r="E147" s="232"/>
      <c r="F147" s="232"/>
      <c r="G147" s="232"/>
      <c r="H147" s="232"/>
      <c r="I147" s="232"/>
      <c r="J147" s="232"/>
      <c r="K147" s="232"/>
      <c r="L147" s="232"/>
      <c r="M147" s="232"/>
      <c r="N147" s="232"/>
      <c r="O147" s="232"/>
      <c r="P147" s="232"/>
      <c r="Q147" s="232"/>
      <c r="R147" s="232"/>
      <c r="S147" s="232"/>
      <c r="T147" s="232"/>
      <c r="U147" s="232"/>
      <c r="V147" s="232"/>
      <c r="W147" s="232"/>
      <c r="X147" s="232"/>
      <c r="Y147" s="232"/>
      <c r="Z147" s="232"/>
      <c r="AA147" s="232"/>
      <c r="AB147" s="232"/>
      <c r="AC147" s="232"/>
      <c r="AD147" s="232"/>
      <c r="AE147" s="232"/>
      <c r="AF147" s="232"/>
      <c r="AG147" s="232"/>
      <c r="AH147" s="232"/>
      <c r="AI147" s="232"/>
      <c r="AJ147" s="232"/>
      <c r="AK147" s="232"/>
      <c r="AL147" s="232"/>
      <c r="AM147" s="232"/>
      <c r="AN147" s="232"/>
      <c r="AO147" s="232"/>
      <c r="AP147" s="232"/>
      <c r="AQ147" s="232"/>
      <c r="AR147" s="232"/>
    </row>
    <row r="148" spans="1:44" x14ac:dyDescent="0.2">
      <c r="A148" s="232"/>
      <c r="B148" s="232"/>
      <c r="C148" s="232"/>
      <c r="D148" s="232"/>
      <c r="E148" s="232"/>
      <c r="F148" s="232"/>
      <c r="G148" s="232"/>
      <c r="H148" s="232"/>
      <c r="I148" s="232"/>
      <c r="J148" s="232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U148" s="232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  <c r="AF148" s="232"/>
      <c r="AG148" s="232"/>
      <c r="AH148" s="232"/>
      <c r="AI148" s="232"/>
      <c r="AJ148" s="232"/>
      <c r="AK148" s="232"/>
      <c r="AL148" s="232"/>
      <c r="AM148" s="232"/>
      <c r="AN148" s="232"/>
      <c r="AO148" s="232"/>
      <c r="AP148" s="232"/>
      <c r="AQ148" s="232"/>
      <c r="AR148" s="232"/>
    </row>
    <row r="149" spans="1:44" x14ac:dyDescent="0.2">
      <c r="A149" s="232"/>
      <c r="B149" s="232"/>
      <c r="C149" s="232"/>
      <c r="D149" s="232"/>
      <c r="E149" s="232"/>
      <c r="F149" s="232"/>
      <c r="G149" s="232"/>
      <c r="H149" s="232"/>
      <c r="I149" s="232"/>
      <c r="J149" s="232"/>
      <c r="K149" s="232"/>
      <c r="L149" s="232"/>
      <c r="M149" s="232"/>
      <c r="N149" s="232"/>
      <c r="O149" s="232"/>
      <c r="P149" s="23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232"/>
      <c r="AL149" s="232"/>
      <c r="AM149" s="232"/>
      <c r="AN149" s="232"/>
      <c r="AO149" s="232"/>
      <c r="AP149" s="232"/>
      <c r="AQ149" s="232"/>
      <c r="AR149" s="232"/>
    </row>
    <row r="150" spans="1:44" x14ac:dyDescent="0.2">
      <c r="A150" s="232"/>
      <c r="B150" s="232"/>
      <c r="C150" s="232"/>
      <c r="D150" s="232"/>
      <c r="E150" s="232"/>
      <c r="F150" s="232"/>
      <c r="G150" s="232"/>
      <c r="H150" s="232"/>
      <c r="I150" s="232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F150" s="232"/>
      <c r="AG150" s="232"/>
      <c r="AH150" s="232"/>
      <c r="AI150" s="232"/>
      <c r="AJ150" s="232"/>
      <c r="AK150" s="232"/>
      <c r="AL150" s="232"/>
      <c r="AM150" s="232"/>
      <c r="AN150" s="232"/>
      <c r="AO150" s="232"/>
      <c r="AP150" s="232"/>
      <c r="AQ150" s="232"/>
      <c r="AR150" s="232"/>
    </row>
    <row r="151" spans="1:44" x14ac:dyDescent="0.2">
      <c r="A151" s="232"/>
      <c r="B151" s="232"/>
      <c r="C151" s="232"/>
      <c r="D151" s="232"/>
      <c r="E151" s="232"/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F151" s="232"/>
      <c r="AG151" s="232"/>
      <c r="AH151" s="232"/>
      <c r="AI151" s="232"/>
      <c r="AJ151" s="232"/>
      <c r="AK151" s="232"/>
      <c r="AL151" s="232"/>
      <c r="AM151" s="232"/>
      <c r="AN151" s="232"/>
      <c r="AO151" s="232"/>
      <c r="AP151" s="232"/>
      <c r="AQ151" s="232"/>
      <c r="AR151" s="232"/>
    </row>
    <row r="152" spans="1:44" x14ac:dyDescent="0.2">
      <c r="A152" s="232"/>
      <c r="B152" s="232"/>
      <c r="C152" s="232"/>
      <c r="D152" s="232"/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2"/>
      <c r="AP152" s="232"/>
      <c r="AQ152" s="232"/>
      <c r="AR152" s="232"/>
    </row>
    <row r="153" spans="1:44" x14ac:dyDescent="0.2">
      <c r="A153" s="232"/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</row>
    <row r="154" spans="1:44" x14ac:dyDescent="0.2">
      <c r="A154" s="232"/>
      <c r="B154" s="232"/>
      <c r="C154" s="232"/>
      <c r="D154" s="232"/>
      <c r="E154" s="232"/>
      <c r="F154" s="232"/>
      <c r="G154" s="232"/>
      <c r="H154" s="232"/>
      <c r="I154" s="232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U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F154" s="232"/>
      <c r="AG154" s="232"/>
      <c r="AH154" s="232"/>
      <c r="AI154" s="232"/>
      <c r="AJ154" s="232"/>
      <c r="AK154" s="232"/>
      <c r="AL154" s="232"/>
      <c r="AM154" s="232"/>
      <c r="AN154" s="232"/>
      <c r="AO154" s="232"/>
      <c r="AP154" s="232"/>
      <c r="AQ154" s="232"/>
      <c r="AR154" s="232"/>
    </row>
    <row r="155" spans="1:44" x14ac:dyDescent="0.2">
      <c r="A155" s="232"/>
      <c r="B155" s="232"/>
      <c r="C155" s="232"/>
      <c r="D155" s="232"/>
      <c r="E155" s="232"/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  <c r="AH155" s="232"/>
      <c r="AI155" s="232"/>
      <c r="AJ155" s="232"/>
      <c r="AK155" s="232"/>
      <c r="AL155" s="232"/>
      <c r="AM155" s="232"/>
      <c r="AN155" s="232"/>
      <c r="AO155" s="232"/>
      <c r="AP155" s="232"/>
      <c r="AQ155" s="232"/>
      <c r="AR155" s="232"/>
    </row>
    <row r="156" spans="1:44" x14ac:dyDescent="0.2">
      <c r="A156" s="232"/>
      <c r="B156" s="232"/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  <c r="AI156" s="232"/>
      <c r="AJ156" s="232"/>
      <c r="AK156" s="232"/>
      <c r="AL156" s="232"/>
      <c r="AM156" s="232"/>
      <c r="AN156" s="232"/>
      <c r="AO156" s="232"/>
      <c r="AP156" s="232"/>
      <c r="AQ156" s="232"/>
      <c r="AR156" s="232"/>
    </row>
    <row r="157" spans="1:44" x14ac:dyDescent="0.2">
      <c r="A157" s="232"/>
      <c r="B157" s="232"/>
      <c r="C157" s="232"/>
      <c r="D157" s="232"/>
      <c r="E157" s="232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  <c r="AI157" s="232"/>
      <c r="AJ157" s="232"/>
      <c r="AK157" s="232"/>
      <c r="AL157" s="232"/>
      <c r="AM157" s="232"/>
      <c r="AN157" s="232"/>
      <c r="AO157" s="232"/>
      <c r="AP157" s="232"/>
      <c r="AQ157" s="232"/>
      <c r="AR157" s="232"/>
    </row>
    <row r="158" spans="1:44" x14ac:dyDescent="0.2">
      <c r="A158" s="232"/>
      <c r="B158" s="232"/>
      <c r="C158" s="232"/>
      <c r="D158" s="232"/>
      <c r="E158" s="232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  <c r="AH158" s="232"/>
      <c r="AI158" s="232"/>
      <c r="AJ158" s="232"/>
      <c r="AK158" s="232"/>
      <c r="AL158" s="232"/>
      <c r="AM158" s="232"/>
      <c r="AN158" s="232"/>
      <c r="AO158" s="232"/>
      <c r="AP158" s="232"/>
      <c r="AQ158" s="232"/>
      <c r="AR158" s="232"/>
    </row>
    <row r="159" spans="1:44" x14ac:dyDescent="0.2">
      <c r="A159" s="232"/>
      <c r="B159" s="232"/>
      <c r="C159" s="232"/>
      <c r="D159" s="232"/>
      <c r="E159" s="232"/>
      <c r="F159" s="232"/>
      <c r="G159" s="232"/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F159" s="232"/>
      <c r="AG159" s="232"/>
      <c r="AH159" s="232"/>
      <c r="AI159" s="232"/>
      <c r="AJ159" s="232"/>
      <c r="AK159" s="232"/>
      <c r="AL159" s="232"/>
      <c r="AM159" s="232"/>
      <c r="AN159" s="232"/>
      <c r="AO159" s="232"/>
      <c r="AP159" s="232"/>
      <c r="AQ159" s="232"/>
      <c r="AR159" s="232"/>
    </row>
    <row r="160" spans="1:44" x14ac:dyDescent="0.2">
      <c r="A160" s="232"/>
      <c r="B160" s="232"/>
      <c r="C160" s="232"/>
      <c r="D160" s="232"/>
      <c r="E160" s="232"/>
      <c r="F160" s="232"/>
      <c r="G160" s="232"/>
      <c r="H160" s="232"/>
      <c r="I160" s="232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F160" s="232"/>
      <c r="AG160" s="232"/>
      <c r="AH160" s="232"/>
      <c r="AI160" s="232"/>
      <c r="AJ160" s="232"/>
      <c r="AK160" s="232"/>
      <c r="AL160" s="232"/>
      <c r="AM160" s="232"/>
      <c r="AN160" s="232"/>
      <c r="AO160" s="232"/>
      <c r="AP160" s="232"/>
      <c r="AQ160" s="232"/>
      <c r="AR160" s="232"/>
    </row>
    <row r="161" spans="1:44" x14ac:dyDescent="0.2">
      <c r="A161" s="232"/>
      <c r="B161" s="232"/>
      <c r="C161" s="232"/>
      <c r="D161" s="232"/>
      <c r="E161" s="232"/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F161" s="232"/>
      <c r="AG161" s="232"/>
      <c r="AH161" s="232"/>
      <c r="AI161" s="232"/>
      <c r="AJ161" s="232"/>
      <c r="AK161" s="232"/>
      <c r="AL161" s="232"/>
      <c r="AM161" s="232"/>
      <c r="AN161" s="232"/>
      <c r="AO161" s="232"/>
      <c r="AP161" s="232"/>
      <c r="AQ161" s="232"/>
      <c r="AR161" s="232"/>
    </row>
    <row r="162" spans="1:44" x14ac:dyDescent="0.2">
      <c r="A162" s="232"/>
      <c r="B162" s="232"/>
      <c r="C162" s="232"/>
      <c r="D162" s="232"/>
      <c r="E162" s="232"/>
      <c r="F162" s="232"/>
      <c r="G162" s="232"/>
      <c r="H162" s="232"/>
      <c r="I162" s="232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  <c r="AI162" s="232"/>
      <c r="AJ162" s="232"/>
      <c r="AK162" s="232"/>
      <c r="AL162" s="232"/>
      <c r="AM162" s="232"/>
      <c r="AN162" s="232"/>
      <c r="AO162" s="232"/>
      <c r="AP162" s="232"/>
      <c r="AQ162" s="232"/>
      <c r="AR162" s="232"/>
    </row>
    <row r="163" spans="1:44" x14ac:dyDescent="0.2">
      <c r="A163" s="232"/>
      <c r="B163" s="232"/>
      <c r="C163" s="232"/>
      <c r="D163" s="232"/>
      <c r="E163" s="232"/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/>
      <c r="T163" s="232"/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F163" s="232"/>
      <c r="AG163" s="232"/>
      <c r="AH163" s="232"/>
      <c r="AI163" s="232"/>
      <c r="AJ163" s="232"/>
      <c r="AK163" s="232"/>
      <c r="AL163" s="232"/>
      <c r="AM163" s="232"/>
      <c r="AN163" s="232"/>
      <c r="AO163" s="232"/>
      <c r="AP163" s="232"/>
      <c r="AQ163" s="232"/>
      <c r="AR163" s="232"/>
    </row>
    <row r="164" spans="1:44" x14ac:dyDescent="0.2">
      <c r="A164" s="232"/>
      <c r="B164" s="232"/>
      <c r="C164" s="232"/>
      <c r="D164" s="232"/>
      <c r="E164" s="232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  <c r="AF164" s="232"/>
      <c r="AG164" s="232"/>
      <c r="AH164" s="232"/>
      <c r="AI164" s="232"/>
      <c r="AJ164" s="232"/>
      <c r="AK164" s="232"/>
      <c r="AL164" s="232"/>
      <c r="AM164" s="232"/>
      <c r="AN164" s="232"/>
      <c r="AO164" s="232"/>
      <c r="AP164" s="232"/>
      <c r="AQ164" s="232"/>
      <c r="AR164" s="232"/>
    </row>
    <row r="165" spans="1:44" x14ac:dyDescent="0.2">
      <c r="A165" s="232"/>
      <c r="B165" s="232"/>
      <c r="C165" s="232"/>
      <c r="D165" s="232"/>
      <c r="E165" s="232"/>
      <c r="F165" s="232"/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F165" s="232"/>
      <c r="AG165" s="232"/>
      <c r="AH165" s="232"/>
      <c r="AI165" s="232"/>
      <c r="AJ165" s="232"/>
      <c r="AK165" s="232"/>
      <c r="AL165" s="232"/>
      <c r="AM165" s="232"/>
      <c r="AN165" s="232"/>
      <c r="AO165" s="232"/>
      <c r="AP165" s="232"/>
      <c r="AQ165" s="232"/>
      <c r="AR165" s="232"/>
    </row>
    <row r="166" spans="1:44" x14ac:dyDescent="0.2">
      <c r="A166" s="232"/>
      <c r="B166" s="232"/>
      <c r="C166" s="232"/>
      <c r="D166" s="232"/>
      <c r="E166" s="232"/>
      <c r="F166" s="232"/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U166" s="232"/>
      <c r="V166" s="232"/>
      <c r="W166" s="232"/>
      <c r="X166" s="232"/>
      <c r="Y166" s="232"/>
      <c r="Z166" s="232"/>
      <c r="AA166" s="232"/>
      <c r="AB166" s="232"/>
      <c r="AC166" s="232"/>
      <c r="AD166" s="232"/>
      <c r="AE166" s="232"/>
      <c r="AF166" s="232"/>
      <c r="AG166" s="232"/>
      <c r="AH166" s="232"/>
      <c r="AI166" s="232"/>
      <c r="AJ166" s="232"/>
      <c r="AK166" s="232"/>
      <c r="AL166" s="232"/>
      <c r="AM166" s="232"/>
      <c r="AN166" s="232"/>
      <c r="AO166" s="232"/>
      <c r="AP166" s="232"/>
      <c r="AQ166" s="232"/>
      <c r="AR166" s="232"/>
    </row>
    <row r="167" spans="1:44" x14ac:dyDescent="0.2">
      <c r="A167" s="232"/>
      <c r="B167" s="232"/>
      <c r="C167" s="232"/>
      <c r="D167" s="232"/>
      <c r="E167" s="232"/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F167" s="232"/>
      <c r="AG167" s="232"/>
      <c r="AH167" s="232"/>
      <c r="AI167" s="232"/>
      <c r="AJ167" s="232"/>
      <c r="AK167" s="232"/>
      <c r="AL167" s="232"/>
      <c r="AM167" s="232"/>
      <c r="AN167" s="232"/>
      <c r="AO167" s="232"/>
      <c r="AP167" s="232"/>
      <c r="AQ167" s="232"/>
      <c r="AR167" s="232"/>
    </row>
    <row r="168" spans="1:44" x14ac:dyDescent="0.2">
      <c r="A168" s="232"/>
      <c r="B168" s="232"/>
      <c r="C168" s="232"/>
      <c r="D168" s="232"/>
      <c r="E168" s="232"/>
      <c r="F168" s="232"/>
      <c r="G168" s="232"/>
      <c r="H168" s="232"/>
      <c r="I168" s="232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U168" s="232"/>
      <c r="V168" s="232"/>
      <c r="W168" s="232"/>
      <c r="X168" s="232"/>
      <c r="Y168" s="232"/>
      <c r="Z168" s="232"/>
      <c r="AA168" s="232"/>
      <c r="AB168" s="232"/>
      <c r="AC168" s="232"/>
      <c r="AD168" s="232"/>
      <c r="AE168" s="232"/>
      <c r="AF168" s="232"/>
      <c r="AG168" s="232"/>
      <c r="AH168" s="232"/>
      <c r="AI168" s="232"/>
      <c r="AJ168" s="232"/>
      <c r="AK168" s="232"/>
      <c r="AL168" s="232"/>
      <c r="AM168" s="232"/>
      <c r="AN168" s="232"/>
      <c r="AO168" s="232"/>
      <c r="AP168" s="232"/>
      <c r="AQ168" s="232"/>
      <c r="AR168" s="232"/>
    </row>
    <row r="169" spans="1:44" x14ac:dyDescent="0.2">
      <c r="A169" s="232"/>
      <c r="B169" s="232"/>
      <c r="C169" s="232"/>
      <c r="D169" s="232"/>
      <c r="E169" s="232"/>
      <c r="F169" s="232"/>
      <c r="G169" s="232"/>
      <c r="H169" s="232"/>
      <c r="I169" s="232"/>
      <c r="J169" s="232"/>
      <c r="K169" s="232"/>
      <c r="L169" s="232"/>
      <c r="M169" s="232"/>
      <c r="N169" s="232"/>
      <c r="O169" s="232"/>
      <c r="P169" s="232"/>
      <c r="Q169" s="232"/>
      <c r="R169" s="232"/>
      <c r="S169" s="232"/>
      <c r="T169" s="232"/>
      <c r="U169" s="232"/>
      <c r="V169" s="232"/>
      <c r="W169" s="232"/>
      <c r="X169" s="232"/>
      <c r="Y169" s="232"/>
      <c r="Z169" s="232"/>
      <c r="AA169" s="232"/>
      <c r="AB169" s="232"/>
      <c r="AC169" s="232"/>
      <c r="AD169" s="232"/>
      <c r="AE169" s="232"/>
      <c r="AF169" s="232"/>
      <c r="AG169" s="232"/>
      <c r="AH169" s="232"/>
      <c r="AI169" s="232"/>
      <c r="AJ169" s="232"/>
      <c r="AK169" s="232"/>
      <c r="AL169" s="232"/>
      <c r="AM169" s="232"/>
      <c r="AN169" s="232"/>
      <c r="AO169" s="232"/>
      <c r="AP169" s="232"/>
      <c r="AQ169" s="232"/>
      <c r="AR169" s="232"/>
    </row>
    <row r="170" spans="1:44" x14ac:dyDescent="0.2">
      <c r="A170" s="232"/>
      <c r="B170" s="232"/>
      <c r="C170" s="232"/>
      <c r="D170" s="232"/>
      <c r="E170" s="232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  <c r="AF170" s="232"/>
      <c r="AG170" s="232"/>
      <c r="AH170" s="232"/>
      <c r="AI170" s="232"/>
      <c r="AJ170" s="232"/>
      <c r="AK170" s="232"/>
      <c r="AL170" s="232"/>
      <c r="AM170" s="232"/>
      <c r="AN170" s="232"/>
      <c r="AO170" s="232"/>
      <c r="AP170" s="232"/>
      <c r="AQ170" s="232"/>
      <c r="AR170" s="232"/>
    </row>
    <row r="171" spans="1:44" x14ac:dyDescent="0.2">
      <c r="A171" s="232"/>
      <c r="B171" s="232"/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F171" s="232"/>
      <c r="AG171" s="232"/>
      <c r="AH171" s="232"/>
      <c r="AI171" s="232"/>
      <c r="AJ171" s="232"/>
      <c r="AK171" s="232"/>
      <c r="AL171" s="232"/>
      <c r="AM171" s="232"/>
      <c r="AN171" s="232"/>
      <c r="AO171" s="232"/>
      <c r="AP171" s="232"/>
      <c r="AQ171" s="232"/>
      <c r="AR171" s="232"/>
    </row>
    <row r="172" spans="1:44" x14ac:dyDescent="0.2">
      <c r="A172" s="232"/>
      <c r="B172" s="232"/>
      <c r="C172" s="232"/>
      <c r="D172" s="232"/>
      <c r="E172" s="232"/>
      <c r="F172" s="232"/>
      <c r="G172" s="232"/>
      <c r="H172" s="232"/>
      <c r="I172" s="232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U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F172" s="232"/>
      <c r="AG172" s="232"/>
      <c r="AH172" s="232"/>
      <c r="AI172" s="232"/>
      <c r="AJ172" s="232"/>
      <c r="AK172" s="232"/>
      <c r="AL172" s="232"/>
      <c r="AM172" s="232"/>
      <c r="AN172" s="232"/>
      <c r="AO172" s="232"/>
      <c r="AP172" s="232"/>
      <c r="AQ172" s="232"/>
      <c r="AR172" s="232"/>
    </row>
    <row r="173" spans="1:44" x14ac:dyDescent="0.2">
      <c r="A173" s="232"/>
      <c r="B173" s="232"/>
      <c r="C173" s="232"/>
      <c r="D173" s="232"/>
      <c r="E173" s="232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F173" s="232"/>
      <c r="AG173" s="232"/>
      <c r="AH173" s="232"/>
      <c r="AI173" s="232"/>
      <c r="AJ173" s="232"/>
      <c r="AK173" s="232"/>
      <c r="AL173" s="232"/>
      <c r="AM173" s="232"/>
      <c r="AN173" s="232"/>
      <c r="AO173" s="232"/>
      <c r="AP173" s="232"/>
      <c r="AQ173" s="232"/>
      <c r="AR173" s="232"/>
    </row>
    <row r="174" spans="1:44" x14ac:dyDescent="0.2">
      <c r="A174" s="232"/>
      <c r="B174" s="232"/>
      <c r="C174" s="232"/>
      <c r="D174" s="232"/>
      <c r="E174" s="232"/>
      <c r="F174" s="232"/>
      <c r="G174" s="232"/>
      <c r="H174" s="232"/>
      <c r="I174" s="232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U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F174" s="232"/>
      <c r="AG174" s="232"/>
      <c r="AH174" s="232"/>
      <c r="AI174" s="232"/>
      <c r="AJ174" s="232"/>
      <c r="AK174" s="232"/>
      <c r="AL174" s="232"/>
      <c r="AM174" s="232"/>
      <c r="AN174" s="232"/>
      <c r="AO174" s="232"/>
      <c r="AP174" s="232"/>
      <c r="AQ174" s="232"/>
      <c r="AR174" s="232"/>
    </row>
    <row r="175" spans="1:44" x14ac:dyDescent="0.2">
      <c r="A175" s="232"/>
      <c r="B175" s="232"/>
      <c r="C175" s="232"/>
      <c r="D175" s="232"/>
      <c r="E175" s="232"/>
      <c r="F175" s="232"/>
      <c r="G175" s="232"/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  <c r="AI175" s="232"/>
      <c r="AJ175" s="232"/>
      <c r="AK175" s="232"/>
      <c r="AL175" s="232"/>
      <c r="AM175" s="232"/>
      <c r="AN175" s="232"/>
      <c r="AO175" s="232"/>
      <c r="AP175" s="232"/>
      <c r="AQ175" s="232"/>
      <c r="AR175" s="232"/>
    </row>
    <row r="176" spans="1:44" x14ac:dyDescent="0.2">
      <c r="A176" s="232"/>
      <c r="B176" s="232"/>
      <c r="C176" s="232"/>
      <c r="D176" s="232"/>
      <c r="E176" s="232"/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  <c r="AF176" s="232"/>
      <c r="AG176" s="232"/>
      <c r="AH176" s="232"/>
      <c r="AI176" s="232"/>
      <c r="AJ176" s="232"/>
      <c r="AK176" s="232"/>
      <c r="AL176" s="232"/>
      <c r="AM176" s="232"/>
      <c r="AN176" s="232"/>
      <c r="AO176" s="232"/>
      <c r="AP176" s="232"/>
      <c r="AQ176" s="232"/>
      <c r="AR176" s="232"/>
    </row>
    <row r="177" spans="1:44" x14ac:dyDescent="0.2">
      <c r="A177" s="232"/>
      <c r="B177" s="232"/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  <c r="M177" s="232"/>
      <c r="N177" s="232"/>
      <c r="O177" s="232"/>
      <c r="P177" s="232"/>
      <c r="Q177" s="232"/>
      <c r="R177" s="232"/>
      <c r="S177" s="232"/>
      <c r="T177" s="232"/>
      <c r="U177" s="232"/>
      <c r="V177" s="232"/>
      <c r="W177" s="232"/>
      <c r="X177" s="232"/>
      <c r="Y177" s="232"/>
      <c r="Z177" s="232"/>
      <c r="AA177" s="232"/>
      <c r="AB177" s="232"/>
      <c r="AC177" s="232"/>
      <c r="AD177" s="232"/>
      <c r="AE177" s="232"/>
      <c r="AF177" s="232"/>
      <c r="AG177" s="232"/>
      <c r="AH177" s="232"/>
      <c r="AI177" s="232"/>
      <c r="AJ177" s="232"/>
      <c r="AK177" s="232"/>
      <c r="AL177" s="232"/>
      <c r="AM177" s="232"/>
      <c r="AN177" s="232"/>
      <c r="AO177" s="232"/>
      <c r="AP177" s="232"/>
      <c r="AQ177" s="232"/>
      <c r="AR177" s="232"/>
    </row>
    <row r="178" spans="1:44" x14ac:dyDescent="0.2">
      <c r="A178" s="232"/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  <c r="AG178" s="232"/>
      <c r="AH178" s="232"/>
      <c r="AI178" s="232"/>
      <c r="AJ178" s="232"/>
      <c r="AK178" s="232"/>
      <c r="AL178" s="232"/>
      <c r="AM178" s="232"/>
      <c r="AN178" s="232"/>
      <c r="AO178" s="232"/>
      <c r="AP178" s="232"/>
      <c r="AQ178" s="232"/>
      <c r="AR178" s="232"/>
    </row>
    <row r="179" spans="1:44" x14ac:dyDescent="0.2">
      <c r="A179" s="232"/>
      <c r="B179" s="232"/>
      <c r="C179" s="232"/>
      <c r="D179" s="232"/>
      <c r="E179" s="232"/>
      <c r="F179" s="232"/>
      <c r="G179" s="232"/>
      <c r="H179" s="232"/>
      <c r="I179" s="232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U179" s="232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  <c r="AF179" s="232"/>
      <c r="AG179" s="232"/>
      <c r="AH179" s="232"/>
      <c r="AI179" s="232"/>
      <c r="AJ179" s="232"/>
      <c r="AK179" s="232"/>
      <c r="AL179" s="232"/>
      <c r="AM179" s="232"/>
      <c r="AN179" s="232"/>
      <c r="AO179" s="232"/>
      <c r="AP179" s="232"/>
      <c r="AQ179" s="232"/>
      <c r="AR179" s="232"/>
    </row>
    <row r="180" spans="1:44" x14ac:dyDescent="0.2">
      <c r="A180" s="232"/>
      <c r="B180" s="232"/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2"/>
      <c r="AP180" s="232"/>
      <c r="AQ180" s="232"/>
      <c r="AR180" s="232"/>
    </row>
    <row r="181" spans="1:44" x14ac:dyDescent="0.2">
      <c r="A181" s="232"/>
      <c r="B181" s="232"/>
      <c r="C181" s="232"/>
      <c r="D181" s="232"/>
      <c r="E181" s="232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  <c r="AH181" s="232"/>
      <c r="AI181" s="232"/>
      <c r="AJ181" s="232"/>
      <c r="AK181" s="232"/>
      <c r="AL181" s="232"/>
      <c r="AM181" s="232"/>
      <c r="AN181" s="232"/>
      <c r="AO181" s="232"/>
      <c r="AP181" s="232"/>
      <c r="AQ181" s="232"/>
      <c r="AR181" s="232"/>
    </row>
    <row r="182" spans="1:44" x14ac:dyDescent="0.2">
      <c r="A182" s="232"/>
      <c r="B182" s="232"/>
      <c r="C182" s="232"/>
      <c r="D182" s="232"/>
      <c r="E182" s="232"/>
      <c r="F182" s="232"/>
      <c r="G182" s="232"/>
      <c r="H182" s="232"/>
      <c r="I182" s="232"/>
      <c r="J182" s="232"/>
      <c r="K182" s="232"/>
      <c r="L182" s="232"/>
      <c r="M182" s="232"/>
      <c r="N182" s="232"/>
      <c r="O182" s="232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  <c r="AF182" s="232"/>
      <c r="AG182" s="232"/>
      <c r="AH182" s="232"/>
      <c r="AI182" s="232"/>
      <c r="AJ182" s="232"/>
      <c r="AK182" s="232"/>
      <c r="AL182" s="232"/>
      <c r="AM182" s="232"/>
      <c r="AN182" s="232"/>
      <c r="AO182" s="232"/>
      <c r="AP182" s="232"/>
      <c r="AQ182" s="232"/>
      <c r="AR182" s="232"/>
    </row>
    <row r="183" spans="1:44" x14ac:dyDescent="0.2">
      <c r="A183" s="232"/>
      <c r="B183" s="232"/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2"/>
      <c r="N183" s="232"/>
      <c r="O183" s="232"/>
      <c r="P183" s="232"/>
      <c r="Q183" s="232"/>
      <c r="R183" s="232"/>
      <c r="S183" s="232"/>
      <c r="T183" s="232"/>
      <c r="U183" s="232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  <c r="AF183" s="232"/>
      <c r="AG183" s="232"/>
      <c r="AH183" s="232"/>
      <c r="AI183" s="232"/>
      <c r="AJ183" s="232"/>
      <c r="AK183" s="232"/>
      <c r="AL183" s="232"/>
      <c r="AM183" s="232"/>
      <c r="AN183" s="232"/>
      <c r="AO183" s="232"/>
      <c r="AP183" s="232"/>
      <c r="AQ183" s="232"/>
      <c r="AR183" s="232"/>
    </row>
    <row r="184" spans="1:44" x14ac:dyDescent="0.2">
      <c r="A184" s="232"/>
      <c r="B184" s="232"/>
      <c r="C184" s="232"/>
      <c r="D184" s="232"/>
      <c r="E184" s="232"/>
      <c r="F184" s="232"/>
      <c r="G184" s="232"/>
      <c r="H184" s="232"/>
      <c r="I184" s="232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U184" s="232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  <c r="AF184" s="232"/>
      <c r="AG184" s="232"/>
      <c r="AH184" s="232"/>
      <c r="AI184" s="232"/>
      <c r="AJ184" s="232"/>
      <c r="AK184" s="232"/>
      <c r="AL184" s="232"/>
      <c r="AM184" s="232"/>
      <c r="AN184" s="232"/>
      <c r="AO184" s="232"/>
      <c r="AP184" s="232"/>
      <c r="AQ184" s="232"/>
      <c r="AR184" s="232"/>
    </row>
    <row r="185" spans="1:44" x14ac:dyDescent="0.2">
      <c r="A185" s="232"/>
      <c r="B185" s="232"/>
      <c r="C185" s="232"/>
      <c r="D185" s="232"/>
      <c r="E185" s="232"/>
      <c r="F185" s="232"/>
      <c r="G185" s="232"/>
      <c r="H185" s="232"/>
      <c r="I185" s="232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U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F185" s="232"/>
      <c r="AG185" s="232"/>
      <c r="AH185" s="232"/>
      <c r="AI185" s="232"/>
      <c r="AJ185" s="232"/>
      <c r="AK185" s="232"/>
      <c r="AL185" s="232"/>
      <c r="AM185" s="232"/>
      <c r="AN185" s="232"/>
      <c r="AO185" s="232"/>
      <c r="AP185" s="232"/>
      <c r="AQ185" s="232"/>
      <c r="AR185" s="232"/>
    </row>
    <row r="186" spans="1:44" x14ac:dyDescent="0.2">
      <c r="A186" s="232"/>
      <c r="B186" s="232"/>
      <c r="C186" s="232"/>
      <c r="D186" s="232"/>
      <c r="E186" s="232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2"/>
      <c r="AP186" s="232"/>
      <c r="AQ186" s="232"/>
      <c r="AR186" s="232"/>
    </row>
    <row r="187" spans="1:44" x14ac:dyDescent="0.2">
      <c r="A187" s="232"/>
      <c r="B187" s="232"/>
      <c r="C187" s="232"/>
      <c r="D187" s="232"/>
      <c r="E187" s="232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  <c r="AI187" s="232"/>
      <c r="AJ187" s="232"/>
      <c r="AK187" s="232"/>
      <c r="AL187" s="232"/>
      <c r="AM187" s="232"/>
      <c r="AN187" s="232"/>
      <c r="AO187" s="232"/>
      <c r="AP187" s="232"/>
      <c r="AQ187" s="232"/>
      <c r="AR187" s="232"/>
    </row>
    <row r="188" spans="1:44" x14ac:dyDescent="0.2">
      <c r="A188" s="232"/>
      <c r="B188" s="232"/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  <c r="AI188" s="232"/>
      <c r="AJ188" s="232"/>
      <c r="AK188" s="232"/>
      <c r="AL188" s="232"/>
      <c r="AM188" s="232"/>
      <c r="AN188" s="232"/>
      <c r="AO188" s="232"/>
      <c r="AP188" s="232"/>
      <c r="AQ188" s="232"/>
      <c r="AR188" s="232"/>
    </row>
    <row r="189" spans="1:44" x14ac:dyDescent="0.2">
      <c r="A189" s="232"/>
      <c r="B189" s="232"/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232"/>
      <c r="AM189" s="232"/>
      <c r="AN189" s="232"/>
      <c r="AO189" s="232"/>
      <c r="AP189" s="232"/>
      <c r="AQ189" s="232"/>
      <c r="AR189" s="232"/>
    </row>
    <row r="190" spans="1:44" x14ac:dyDescent="0.2">
      <c r="A190" s="232"/>
      <c r="B190" s="232"/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</row>
    <row r="191" spans="1:44" x14ac:dyDescent="0.2">
      <c r="A191" s="232"/>
      <c r="B191" s="232"/>
      <c r="C191" s="232"/>
      <c r="D191" s="232"/>
      <c r="E191" s="232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</row>
    <row r="192" spans="1:44" x14ac:dyDescent="0.2">
      <c r="A192" s="232"/>
      <c r="B192" s="232"/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</row>
    <row r="193" spans="1:44" x14ac:dyDescent="0.2">
      <c r="A193" s="232"/>
      <c r="B193" s="232"/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</row>
    <row r="194" spans="1:44" x14ac:dyDescent="0.2">
      <c r="A194" s="232"/>
      <c r="B194" s="232"/>
      <c r="C194" s="232"/>
      <c r="D194" s="232"/>
      <c r="E194" s="232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  <c r="AH194" s="232"/>
      <c r="AI194" s="232"/>
      <c r="AJ194" s="232"/>
      <c r="AK194" s="232"/>
      <c r="AL194" s="232"/>
      <c r="AM194" s="232"/>
      <c r="AN194" s="232"/>
      <c r="AO194" s="232"/>
      <c r="AP194" s="232"/>
      <c r="AQ194" s="232"/>
      <c r="AR194" s="232"/>
    </row>
    <row r="195" spans="1:44" x14ac:dyDescent="0.2">
      <c r="A195" s="232"/>
      <c r="B195" s="232"/>
      <c r="C195" s="232"/>
      <c r="D195" s="232"/>
      <c r="E195" s="232"/>
      <c r="F195" s="232"/>
      <c r="G195" s="232"/>
      <c r="H195" s="232"/>
      <c r="I195" s="232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U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F195" s="232"/>
      <c r="AG195" s="232"/>
      <c r="AH195" s="232"/>
      <c r="AI195" s="232"/>
      <c r="AJ195" s="232"/>
      <c r="AK195" s="232"/>
      <c r="AL195" s="232"/>
      <c r="AM195" s="232"/>
      <c r="AN195" s="232"/>
      <c r="AO195" s="232"/>
      <c r="AP195" s="232"/>
      <c r="AQ195" s="232"/>
      <c r="AR195" s="232"/>
    </row>
    <row r="196" spans="1:44" x14ac:dyDescent="0.2">
      <c r="A196" s="232"/>
      <c r="B196" s="232"/>
      <c r="C196" s="232"/>
      <c r="D196" s="232"/>
      <c r="E196" s="232"/>
      <c r="F196" s="232"/>
      <c r="G196" s="232"/>
      <c r="H196" s="232"/>
      <c r="I196" s="232"/>
      <c r="J196" s="232"/>
      <c r="K196" s="232"/>
      <c r="L196" s="232"/>
      <c r="M196" s="232"/>
      <c r="N196" s="232"/>
      <c r="O196" s="232"/>
      <c r="P196" s="232"/>
      <c r="Q196" s="232"/>
      <c r="R196" s="232"/>
      <c r="S196" s="232"/>
      <c r="T196" s="232"/>
      <c r="U196" s="232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  <c r="AF196" s="232"/>
      <c r="AG196" s="232"/>
      <c r="AH196" s="232"/>
      <c r="AI196" s="232"/>
      <c r="AJ196" s="232"/>
      <c r="AK196" s="232"/>
      <c r="AL196" s="232"/>
      <c r="AM196" s="232"/>
      <c r="AN196" s="232"/>
      <c r="AO196" s="232"/>
      <c r="AP196" s="232"/>
      <c r="AQ196" s="232"/>
      <c r="AR196" s="232"/>
    </row>
    <row r="197" spans="1:44" x14ac:dyDescent="0.2">
      <c r="A197" s="232"/>
      <c r="B197" s="232"/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2"/>
      <c r="O197" s="232"/>
      <c r="P197" s="232"/>
      <c r="Q197" s="232"/>
      <c r="R197" s="232"/>
      <c r="S197" s="232"/>
      <c r="T197" s="232"/>
      <c r="U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F197" s="232"/>
      <c r="AG197" s="232"/>
      <c r="AH197" s="232"/>
      <c r="AI197" s="232"/>
      <c r="AJ197" s="232"/>
      <c r="AK197" s="232"/>
      <c r="AL197" s="232"/>
      <c r="AM197" s="232"/>
      <c r="AN197" s="232"/>
      <c r="AO197" s="232"/>
      <c r="AP197" s="232"/>
      <c r="AQ197" s="232"/>
      <c r="AR197" s="232"/>
    </row>
    <row r="198" spans="1:44" x14ac:dyDescent="0.2">
      <c r="A198" s="232"/>
      <c r="B198" s="232"/>
      <c r="C198" s="232"/>
      <c r="D198" s="232"/>
      <c r="E198" s="232"/>
      <c r="F198" s="232"/>
      <c r="G198" s="232"/>
      <c r="H198" s="232"/>
      <c r="I198" s="232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U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F198" s="232"/>
      <c r="AG198" s="232"/>
      <c r="AH198" s="232"/>
      <c r="AI198" s="232"/>
      <c r="AJ198" s="232"/>
      <c r="AK198" s="232"/>
      <c r="AL198" s="232"/>
      <c r="AM198" s="232"/>
      <c r="AN198" s="232"/>
      <c r="AO198" s="232"/>
      <c r="AP198" s="232"/>
      <c r="AQ198" s="232"/>
      <c r="AR198" s="232"/>
    </row>
    <row r="199" spans="1:44" x14ac:dyDescent="0.2">
      <c r="A199" s="232"/>
      <c r="B199" s="232"/>
      <c r="C199" s="232"/>
      <c r="D199" s="232"/>
      <c r="E199" s="232"/>
      <c r="F199" s="232"/>
      <c r="G199" s="232"/>
      <c r="H199" s="232"/>
      <c r="I199" s="232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U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F199" s="232"/>
      <c r="AG199" s="232"/>
      <c r="AH199" s="232"/>
      <c r="AI199" s="232"/>
      <c r="AJ199" s="232"/>
      <c r="AK199" s="232"/>
      <c r="AL199" s="232"/>
      <c r="AM199" s="232"/>
      <c r="AN199" s="232"/>
      <c r="AO199" s="232"/>
      <c r="AP199" s="232"/>
      <c r="AQ199" s="232"/>
      <c r="AR199" s="232"/>
    </row>
    <row r="200" spans="1:44" x14ac:dyDescent="0.2">
      <c r="A200" s="232"/>
      <c r="B200" s="232"/>
      <c r="C200" s="232"/>
      <c r="D200" s="232"/>
      <c r="E200" s="232"/>
      <c r="F200" s="232"/>
      <c r="G200" s="232"/>
      <c r="H200" s="232"/>
      <c r="I200" s="232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U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F200" s="232"/>
      <c r="AG200" s="232"/>
      <c r="AH200" s="232"/>
      <c r="AI200" s="232"/>
      <c r="AJ200" s="232"/>
      <c r="AK200" s="232"/>
      <c r="AL200" s="232"/>
      <c r="AM200" s="232"/>
      <c r="AN200" s="232"/>
      <c r="AO200" s="232"/>
      <c r="AP200" s="232"/>
      <c r="AQ200" s="232"/>
      <c r="AR200" s="232"/>
    </row>
    <row r="201" spans="1:44" x14ac:dyDescent="0.2">
      <c r="A201" s="232"/>
      <c r="B201" s="232"/>
      <c r="C201" s="232"/>
      <c r="D201" s="232"/>
      <c r="E201" s="232"/>
      <c r="F201" s="232"/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  <c r="AH201" s="232"/>
      <c r="AI201" s="232"/>
      <c r="AJ201" s="232"/>
      <c r="AK201" s="232"/>
      <c r="AL201" s="232"/>
      <c r="AM201" s="232"/>
      <c r="AN201" s="232"/>
      <c r="AO201" s="232"/>
      <c r="AP201" s="232"/>
      <c r="AQ201" s="232"/>
      <c r="AR201" s="232"/>
    </row>
    <row r="202" spans="1:44" x14ac:dyDescent="0.2">
      <c r="A202" s="232"/>
      <c r="B202" s="232"/>
      <c r="C202" s="232"/>
      <c r="D202" s="232"/>
      <c r="E202" s="232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U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F202" s="232"/>
      <c r="AG202" s="232"/>
      <c r="AH202" s="232"/>
      <c r="AI202" s="232"/>
      <c r="AJ202" s="232"/>
      <c r="AK202" s="232"/>
      <c r="AL202" s="232"/>
      <c r="AM202" s="232"/>
      <c r="AN202" s="232"/>
      <c r="AO202" s="232"/>
      <c r="AP202" s="232"/>
      <c r="AQ202" s="232"/>
      <c r="AR202" s="232"/>
    </row>
    <row r="203" spans="1:44" x14ac:dyDescent="0.2">
      <c r="A203" s="232"/>
      <c r="B203" s="232"/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  <c r="AH203" s="232"/>
      <c r="AI203" s="232"/>
      <c r="AJ203" s="232"/>
      <c r="AK203" s="232"/>
      <c r="AL203" s="232"/>
      <c r="AM203" s="232"/>
      <c r="AN203" s="232"/>
      <c r="AO203" s="232"/>
      <c r="AP203" s="232"/>
      <c r="AQ203" s="232"/>
      <c r="AR203" s="232"/>
    </row>
    <row r="204" spans="1:44" x14ac:dyDescent="0.2">
      <c r="A204" s="232"/>
      <c r="B204" s="232"/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  <c r="AH204" s="232"/>
      <c r="AI204" s="232"/>
      <c r="AJ204" s="232"/>
      <c r="AK204" s="232"/>
      <c r="AL204" s="232"/>
      <c r="AM204" s="232"/>
      <c r="AN204" s="232"/>
      <c r="AO204" s="232"/>
      <c r="AP204" s="232"/>
      <c r="AQ204" s="232"/>
      <c r="AR204" s="232"/>
    </row>
    <row r="205" spans="1:44" x14ac:dyDescent="0.2">
      <c r="A205" s="232"/>
      <c r="B205" s="232"/>
      <c r="C205" s="232"/>
      <c r="D205" s="232"/>
      <c r="E205" s="232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  <c r="AI205" s="232"/>
      <c r="AJ205" s="232"/>
      <c r="AK205" s="232"/>
      <c r="AL205" s="232"/>
      <c r="AM205" s="232"/>
      <c r="AN205" s="232"/>
      <c r="AO205" s="232"/>
      <c r="AP205" s="232"/>
      <c r="AQ205" s="232"/>
      <c r="AR205" s="232"/>
    </row>
    <row r="206" spans="1:44" x14ac:dyDescent="0.2">
      <c r="A206" s="232"/>
      <c r="B206" s="232"/>
      <c r="C206" s="232"/>
      <c r="D206" s="232"/>
      <c r="E206" s="232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2"/>
      <c r="AO206" s="232"/>
      <c r="AP206" s="232"/>
      <c r="AQ206" s="232"/>
      <c r="AR206" s="232"/>
    </row>
    <row r="207" spans="1:44" x14ac:dyDescent="0.2">
      <c r="A207" s="232"/>
      <c r="B207" s="232"/>
      <c r="C207" s="232"/>
      <c r="D207" s="232"/>
      <c r="E207" s="232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  <c r="AI207" s="232"/>
      <c r="AJ207" s="232"/>
      <c r="AK207" s="232"/>
      <c r="AL207" s="232"/>
      <c r="AM207" s="232"/>
      <c r="AN207" s="232"/>
      <c r="AO207" s="232"/>
      <c r="AP207" s="232"/>
      <c r="AQ207" s="232"/>
      <c r="AR207" s="232"/>
    </row>
    <row r="208" spans="1:44" x14ac:dyDescent="0.2">
      <c r="A208" s="232"/>
      <c r="B208" s="232"/>
      <c r="C208" s="232"/>
      <c r="D208" s="232"/>
      <c r="E208" s="232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  <c r="AI208" s="232"/>
      <c r="AJ208" s="232"/>
      <c r="AK208" s="232"/>
      <c r="AL208" s="232"/>
      <c r="AM208" s="232"/>
      <c r="AN208" s="232"/>
      <c r="AO208" s="232"/>
      <c r="AP208" s="232"/>
      <c r="AQ208" s="232"/>
      <c r="AR208" s="232"/>
    </row>
    <row r="209" spans="1:44" x14ac:dyDescent="0.2">
      <c r="A209" s="232"/>
      <c r="B209" s="232"/>
      <c r="C209" s="232"/>
      <c r="D209" s="232"/>
      <c r="E209" s="232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2"/>
      <c r="AP209" s="232"/>
      <c r="AQ209" s="232"/>
      <c r="AR209" s="232"/>
    </row>
  </sheetData>
  <conditionalFormatting sqref="M21">
    <cfRule type="cellIs" dxfId="0" priority="1" operator="equal">
      <formula>0</formula>
    </cfRule>
  </conditionalFormatting>
  <printOptions horizontalCentered="1"/>
  <pageMargins left="0.21" right="0.21" top="0.19" bottom="0.24" header="0.17" footer="0.2"/>
  <pageSetup paperSize="9" scale="8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rightToLeft="1" topLeftCell="A18" workbookViewId="0">
      <selection activeCell="C42" sqref="C42"/>
    </sheetView>
  </sheetViews>
  <sheetFormatPr defaultRowHeight="15" x14ac:dyDescent="0.25"/>
  <cols>
    <col min="1" max="1" width="3.140625" customWidth="1"/>
    <col min="2" max="2" width="23.5703125" bestFit="1" customWidth="1"/>
    <col min="3" max="5" width="9.42578125" bestFit="1" customWidth="1"/>
    <col min="6" max="8" width="9.5703125" bestFit="1" customWidth="1"/>
    <col min="9" max="11" width="10" bestFit="1" customWidth="1"/>
    <col min="12" max="13" width="9.5703125" bestFit="1" customWidth="1"/>
    <col min="14" max="26" width="10.5703125" bestFit="1" customWidth="1"/>
  </cols>
  <sheetData>
    <row r="1" spans="1:28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</row>
    <row r="2" spans="1:28" x14ac:dyDescent="0.25">
      <c r="A2" s="102"/>
      <c r="B2" s="295" t="s">
        <v>187</v>
      </c>
      <c r="C2" s="288">
        <v>42522</v>
      </c>
      <c r="D2" s="288">
        <v>42552</v>
      </c>
      <c r="E2" s="288">
        <v>42583</v>
      </c>
      <c r="F2" s="288">
        <v>42614</v>
      </c>
      <c r="G2" s="288">
        <v>42644</v>
      </c>
      <c r="H2" s="288">
        <v>42675</v>
      </c>
      <c r="I2" s="288">
        <v>42705</v>
      </c>
      <c r="J2" s="288">
        <v>42736</v>
      </c>
      <c r="K2" s="288">
        <v>42767</v>
      </c>
      <c r="L2" s="288">
        <v>42795</v>
      </c>
      <c r="M2" s="288">
        <v>42826</v>
      </c>
      <c r="N2" s="288">
        <v>42856</v>
      </c>
      <c r="O2" s="288">
        <v>42887</v>
      </c>
      <c r="P2" s="288">
        <v>42917</v>
      </c>
      <c r="Q2" s="288">
        <v>42948</v>
      </c>
      <c r="R2" s="288">
        <v>42979</v>
      </c>
      <c r="S2" s="288">
        <v>43009</v>
      </c>
      <c r="T2" s="288">
        <v>43040</v>
      </c>
      <c r="U2" s="288">
        <v>43070</v>
      </c>
      <c r="V2" s="288">
        <v>43101</v>
      </c>
      <c r="W2" s="288">
        <v>43132</v>
      </c>
      <c r="X2" s="288">
        <v>43160</v>
      </c>
      <c r="Y2" s="288">
        <v>43191</v>
      </c>
      <c r="Z2" s="288">
        <v>43221</v>
      </c>
      <c r="AA2" s="102"/>
      <c r="AB2" s="102"/>
    </row>
    <row r="3" spans="1:28" x14ac:dyDescent="0.25">
      <c r="A3" s="102"/>
      <c r="B3" s="113" t="s">
        <v>188</v>
      </c>
      <c r="C3" s="289">
        <v>5</v>
      </c>
      <c r="D3" s="289">
        <v>5</v>
      </c>
      <c r="E3" s="289">
        <v>8</v>
      </c>
      <c r="F3" s="289">
        <v>8</v>
      </c>
      <c r="G3" s="289">
        <v>10</v>
      </c>
      <c r="H3" s="289">
        <v>15</v>
      </c>
      <c r="I3" s="289">
        <v>20</v>
      </c>
      <c r="J3" s="289">
        <v>20</v>
      </c>
      <c r="K3" s="289">
        <v>25</v>
      </c>
      <c r="L3" s="289">
        <v>30</v>
      </c>
      <c r="M3" s="290">
        <v>35</v>
      </c>
      <c r="N3" s="290">
        <v>35</v>
      </c>
      <c r="O3" s="290">
        <v>40</v>
      </c>
      <c r="P3" s="290">
        <v>45</v>
      </c>
      <c r="Q3" s="290">
        <v>45</v>
      </c>
      <c r="R3" s="290">
        <v>50</v>
      </c>
      <c r="S3" s="290">
        <v>50</v>
      </c>
      <c r="T3" s="290">
        <v>50</v>
      </c>
      <c r="U3" s="290">
        <v>50</v>
      </c>
      <c r="V3" s="290">
        <v>50</v>
      </c>
      <c r="W3" s="290">
        <v>50</v>
      </c>
      <c r="X3" s="290">
        <v>40</v>
      </c>
      <c r="Y3" s="290">
        <v>30</v>
      </c>
      <c r="Z3" s="290">
        <v>10</v>
      </c>
      <c r="AA3" s="102"/>
      <c r="AB3" s="102"/>
    </row>
    <row r="4" spans="1:28" x14ac:dyDescent="0.25">
      <c r="A4" s="102"/>
      <c r="B4" s="113" t="s">
        <v>189</v>
      </c>
      <c r="C4" s="289">
        <v>2</v>
      </c>
      <c r="D4" s="289">
        <v>2</v>
      </c>
      <c r="E4" s="289">
        <v>3</v>
      </c>
      <c r="F4" s="289">
        <v>3</v>
      </c>
      <c r="G4" s="289">
        <v>8</v>
      </c>
      <c r="H4" s="289">
        <v>8</v>
      </c>
      <c r="I4" s="289">
        <v>10</v>
      </c>
      <c r="J4" s="289">
        <v>20</v>
      </c>
      <c r="K4" s="289">
        <v>25</v>
      </c>
      <c r="L4" s="289">
        <v>30</v>
      </c>
      <c r="M4" s="290">
        <v>35</v>
      </c>
      <c r="N4" s="290">
        <v>50</v>
      </c>
      <c r="O4" s="290">
        <v>50</v>
      </c>
      <c r="P4" s="290">
        <v>50</v>
      </c>
      <c r="Q4" s="290">
        <v>50</v>
      </c>
      <c r="R4" s="290">
        <v>50</v>
      </c>
      <c r="S4" s="290">
        <v>50</v>
      </c>
      <c r="T4" s="290">
        <v>50</v>
      </c>
      <c r="U4" s="290">
        <v>50</v>
      </c>
      <c r="V4" s="290">
        <v>50</v>
      </c>
      <c r="W4" s="290">
        <v>50</v>
      </c>
      <c r="X4" s="290">
        <v>50</v>
      </c>
      <c r="Y4" s="290">
        <v>30</v>
      </c>
      <c r="Z4" s="290">
        <v>10</v>
      </c>
      <c r="AA4" s="102"/>
      <c r="AB4" s="102"/>
    </row>
    <row r="5" spans="1:28" ht="15.75" thickBot="1" x14ac:dyDescent="0.3">
      <c r="A5" s="102"/>
      <c r="B5" s="296" t="s">
        <v>190</v>
      </c>
      <c r="C5" s="291">
        <v>2</v>
      </c>
      <c r="D5" s="291">
        <v>2</v>
      </c>
      <c r="E5" s="291">
        <v>3</v>
      </c>
      <c r="F5" s="291">
        <v>3</v>
      </c>
      <c r="G5" s="291">
        <v>8</v>
      </c>
      <c r="H5" s="291">
        <v>8</v>
      </c>
      <c r="I5" s="291">
        <v>10</v>
      </c>
      <c r="J5" s="291">
        <v>20</v>
      </c>
      <c r="K5" s="291">
        <v>25</v>
      </c>
      <c r="L5" s="291">
        <v>30</v>
      </c>
      <c r="M5" s="291">
        <v>35</v>
      </c>
      <c r="N5" s="291">
        <v>50</v>
      </c>
      <c r="O5" s="291">
        <v>50</v>
      </c>
      <c r="P5" s="291">
        <v>50</v>
      </c>
      <c r="Q5" s="291">
        <v>50</v>
      </c>
      <c r="R5" s="291">
        <v>50</v>
      </c>
      <c r="S5" s="291">
        <v>50</v>
      </c>
      <c r="T5" s="291"/>
      <c r="U5" s="291"/>
      <c r="V5" s="291"/>
      <c r="W5" s="291"/>
      <c r="X5" s="291"/>
      <c r="Y5" s="291"/>
      <c r="Z5" s="291"/>
      <c r="AA5" s="102"/>
      <c r="AB5" s="102"/>
    </row>
    <row r="6" spans="1:28" ht="15.75" thickTop="1" x14ac:dyDescent="0.25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</row>
    <row r="7" spans="1:28" x14ac:dyDescent="0.25">
      <c r="A7" s="102"/>
      <c r="B7" s="102"/>
      <c r="C7" s="292">
        <v>48</v>
      </c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</row>
    <row r="8" spans="1:28" x14ac:dyDescent="0.25">
      <c r="A8" s="102"/>
      <c r="B8" s="295" t="s">
        <v>191</v>
      </c>
      <c r="C8" s="288">
        <f>C2</f>
        <v>42522</v>
      </c>
      <c r="D8" s="288">
        <f t="shared" ref="D8:Z8" si="0">D2</f>
        <v>42552</v>
      </c>
      <c r="E8" s="288">
        <f t="shared" si="0"/>
        <v>42583</v>
      </c>
      <c r="F8" s="288">
        <f t="shared" si="0"/>
        <v>42614</v>
      </c>
      <c r="G8" s="288">
        <f t="shared" si="0"/>
        <v>42644</v>
      </c>
      <c r="H8" s="288">
        <f t="shared" si="0"/>
        <v>42675</v>
      </c>
      <c r="I8" s="288">
        <f t="shared" si="0"/>
        <v>42705</v>
      </c>
      <c r="J8" s="288">
        <f t="shared" si="0"/>
        <v>42736</v>
      </c>
      <c r="K8" s="288">
        <f t="shared" si="0"/>
        <v>42767</v>
      </c>
      <c r="L8" s="288">
        <f t="shared" si="0"/>
        <v>42795</v>
      </c>
      <c r="M8" s="288">
        <f t="shared" si="0"/>
        <v>42826</v>
      </c>
      <c r="N8" s="288">
        <f t="shared" si="0"/>
        <v>42856</v>
      </c>
      <c r="O8" s="288">
        <f t="shared" si="0"/>
        <v>42887</v>
      </c>
      <c r="P8" s="288">
        <f t="shared" si="0"/>
        <v>42917</v>
      </c>
      <c r="Q8" s="288">
        <f t="shared" si="0"/>
        <v>42948</v>
      </c>
      <c r="R8" s="288">
        <f t="shared" si="0"/>
        <v>42979</v>
      </c>
      <c r="S8" s="288">
        <f t="shared" si="0"/>
        <v>43009</v>
      </c>
      <c r="T8" s="288">
        <f t="shared" si="0"/>
        <v>43040</v>
      </c>
      <c r="U8" s="288">
        <f t="shared" si="0"/>
        <v>43070</v>
      </c>
      <c r="V8" s="288">
        <f t="shared" si="0"/>
        <v>43101</v>
      </c>
      <c r="W8" s="288">
        <f t="shared" si="0"/>
        <v>43132</v>
      </c>
      <c r="X8" s="288">
        <f t="shared" si="0"/>
        <v>43160</v>
      </c>
      <c r="Y8" s="288">
        <f t="shared" si="0"/>
        <v>43191</v>
      </c>
      <c r="Z8" s="288">
        <f t="shared" si="0"/>
        <v>43221</v>
      </c>
      <c r="AA8" s="102"/>
      <c r="AB8" s="102"/>
    </row>
    <row r="9" spans="1:28" x14ac:dyDescent="0.25">
      <c r="A9" s="102"/>
      <c r="B9" s="113" t="s">
        <v>192</v>
      </c>
      <c r="C9" s="293">
        <f>C3*$C$7</f>
        <v>240</v>
      </c>
      <c r="D9" s="293">
        <f t="shared" ref="D9:Z9" si="1">D3*$C$7</f>
        <v>240</v>
      </c>
      <c r="E9" s="293">
        <f t="shared" si="1"/>
        <v>384</v>
      </c>
      <c r="F9" s="293">
        <f t="shared" si="1"/>
        <v>384</v>
      </c>
      <c r="G9" s="293">
        <f t="shared" si="1"/>
        <v>480</v>
      </c>
      <c r="H9" s="293">
        <f t="shared" si="1"/>
        <v>720</v>
      </c>
      <c r="I9" s="293">
        <f t="shared" si="1"/>
        <v>960</v>
      </c>
      <c r="J9" s="293">
        <f t="shared" si="1"/>
        <v>960</v>
      </c>
      <c r="K9" s="293">
        <f t="shared" si="1"/>
        <v>1200</v>
      </c>
      <c r="L9" s="293">
        <f t="shared" si="1"/>
        <v>1440</v>
      </c>
      <c r="M9" s="293">
        <f t="shared" si="1"/>
        <v>1680</v>
      </c>
      <c r="N9" s="293">
        <f t="shared" si="1"/>
        <v>1680</v>
      </c>
      <c r="O9" s="293">
        <f t="shared" si="1"/>
        <v>1920</v>
      </c>
      <c r="P9" s="293">
        <f t="shared" si="1"/>
        <v>2160</v>
      </c>
      <c r="Q9" s="293">
        <f t="shared" si="1"/>
        <v>2160</v>
      </c>
      <c r="R9" s="293">
        <f t="shared" si="1"/>
        <v>2400</v>
      </c>
      <c r="S9" s="293">
        <f t="shared" si="1"/>
        <v>2400</v>
      </c>
      <c r="T9" s="293">
        <f t="shared" si="1"/>
        <v>2400</v>
      </c>
      <c r="U9" s="293">
        <f t="shared" si="1"/>
        <v>2400</v>
      </c>
      <c r="V9" s="293">
        <f t="shared" si="1"/>
        <v>2400</v>
      </c>
      <c r="W9" s="293">
        <f t="shared" si="1"/>
        <v>2400</v>
      </c>
      <c r="X9" s="293">
        <f t="shared" si="1"/>
        <v>1920</v>
      </c>
      <c r="Y9" s="293">
        <f t="shared" si="1"/>
        <v>1440</v>
      </c>
      <c r="Z9" s="293">
        <f t="shared" si="1"/>
        <v>480</v>
      </c>
      <c r="AA9" s="102"/>
      <c r="AB9" s="102"/>
    </row>
    <row r="10" spans="1:28" x14ac:dyDescent="0.25">
      <c r="A10" s="102"/>
      <c r="B10" s="113" t="s">
        <v>193</v>
      </c>
      <c r="C10" s="293">
        <f>SUM($C$9:C9)</f>
        <v>240</v>
      </c>
      <c r="D10" s="293">
        <f>SUM($C$9:D9)</f>
        <v>480</v>
      </c>
      <c r="E10" s="293">
        <f>SUM($C$9:E9)</f>
        <v>864</v>
      </c>
      <c r="F10" s="293">
        <f>SUM($C$9:F9)</f>
        <v>1248</v>
      </c>
      <c r="G10" s="293">
        <f>SUM($C$9:G9)</f>
        <v>1728</v>
      </c>
      <c r="H10" s="293">
        <f>SUM($C$9:H9)</f>
        <v>2448</v>
      </c>
      <c r="I10" s="293">
        <f>SUM($C$9:I9)</f>
        <v>3408</v>
      </c>
      <c r="J10" s="293">
        <f>SUM($C$9:J9)</f>
        <v>4368</v>
      </c>
      <c r="K10" s="293">
        <f>SUM($C$9:K9)</f>
        <v>5568</v>
      </c>
      <c r="L10" s="293">
        <f>SUM($C$9:L9)</f>
        <v>7008</v>
      </c>
      <c r="M10" s="293">
        <f>SUM($C$9:M9)</f>
        <v>8688</v>
      </c>
      <c r="N10" s="293">
        <f>SUM($C$9:N9)</f>
        <v>10368</v>
      </c>
      <c r="O10" s="293">
        <f>SUM($C$9:O9)</f>
        <v>12288</v>
      </c>
      <c r="P10" s="293">
        <f>SUM($C$9:P9)</f>
        <v>14448</v>
      </c>
      <c r="Q10" s="293">
        <f>SUM($C$9:Q9)</f>
        <v>16608</v>
      </c>
      <c r="R10" s="293">
        <f>SUM($C$9:R9)</f>
        <v>19008</v>
      </c>
      <c r="S10" s="293">
        <f>SUM($C$9:S9)</f>
        <v>21408</v>
      </c>
      <c r="T10" s="293">
        <f>SUM($C$9:T9)</f>
        <v>23808</v>
      </c>
      <c r="U10" s="293">
        <f>SUM($C$9:U9)</f>
        <v>26208</v>
      </c>
      <c r="V10" s="293">
        <f>SUM($C$9:V9)</f>
        <v>28608</v>
      </c>
      <c r="W10" s="293">
        <f>SUM($C$9:W9)</f>
        <v>31008</v>
      </c>
      <c r="X10" s="293">
        <f>SUM($C$9:X9)</f>
        <v>32928</v>
      </c>
      <c r="Y10" s="293">
        <f>SUM($C$9:Y9)</f>
        <v>34368</v>
      </c>
      <c r="Z10" s="293">
        <f>SUM($C$9:Z9)</f>
        <v>34848</v>
      </c>
      <c r="AA10" s="102"/>
      <c r="AB10" s="102"/>
    </row>
    <row r="11" spans="1:28" x14ac:dyDescent="0.25">
      <c r="A11" s="102"/>
      <c r="B11" s="113" t="s">
        <v>194</v>
      </c>
      <c r="C11" s="293">
        <f>C4*$C$7</f>
        <v>96</v>
      </c>
      <c r="D11" s="293">
        <f t="shared" ref="D11:S11" si="2">D4*$C$7</f>
        <v>96</v>
      </c>
      <c r="E11" s="293">
        <f t="shared" si="2"/>
        <v>144</v>
      </c>
      <c r="F11" s="293">
        <f t="shared" si="2"/>
        <v>144</v>
      </c>
      <c r="G11" s="293">
        <f t="shared" si="2"/>
        <v>384</v>
      </c>
      <c r="H11" s="293">
        <f t="shared" si="2"/>
        <v>384</v>
      </c>
      <c r="I11" s="293">
        <f t="shared" si="2"/>
        <v>480</v>
      </c>
      <c r="J11" s="293">
        <f t="shared" si="2"/>
        <v>960</v>
      </c>
      <c r="K11" s="293">
        <f t="shared" si="2"/>
        <v>1200</v>
      </c>
      <c r="L11" s="293">
        <f t="shared" si="2"/>
        <v>1440</v>
      </c>
      <c r="M11" s="293">
        <f t="shared" si="2"/>
        <v>1680</v>
      </c>
      <c r="N11" s="293">
        <f t="shared" si="2"/>
        <v>2400</v>
      </c>
      <c r="O11" s="293">
        <f t="shared" si="2"/>
        <v>2400</v>
      </c>
      <c r="P11" s="293">
        <f t="shared" si="2"/>
        <v>2400</v>
      </c>
      <c r="Q11" s="293">
        <f t="shared" si="2"/>
        <v>2400</v>
      </c>
      <c r="R11" s="293">
        <f t="shared" si="2"/>
        <v>2400</v>
      </c>
      <c r="S11" s="293">
        <f t="shared" si="2"/>
        <v>2400</v>
      </c>
      <c r="T11" s="293">
        <f>T4*$C$7*0.6</f>
        <v>1440</v>
      </c>
      <c r="U11" s="293">
        <f t="shared" ref="U11:Z11" si="3">U4*$C$7*0.6</f>
        <v>1440</v>
      </c>
      <c r="V11" s="293">
        <f t="shared" si="3"/>
        <v>1440</v>
      </c>
      <c r="W11" s="293">
        <f t="shared" si="3"/>
        <v>1440</v>
      </c>
      <c r="X11" s="293">
        <f t="shared" si="3"/>
        <v>1440</v>
      </c>
      <c r="Y11" s="293">
        <f t="shared" si="3"/>
        <v>864</v>
      </c>
      <c r="Z11" s="293">
        <f t="shared" si="3"/>
        <v>288</v>
      </c>
      <c r="AA11" s="102"/>
      <c r="AB11" s="102"/>
    </row>
    <row r="12" spans="1:28" x14ac:dyDescent="0.25">
      <c r="A12" s="102"/>
      <c r="B12" s="113" t="s">
        <v>195</v>
      </c>
      <c r="C12" s="293">
        <f>SUM($C$11:C11)</f>
        <v>96</v>
      </c>
      <c r="D12" s="293">
        <f>SUM($C$11:D11)</f>
        <v>192</v>
      </c>
      <c r="E12" s="293">
        <f>SUM($C$11:E11)</f>
        <v>336</v>
      </c>
      <c r="F12" s="293">
        <f>SUM($C$11:F11)</f>
        <v>480</v>
      </c>
      <c r="G12" s="293">
        <f>SUM($C$11:G11)</f>
        <v>864</v>
      </c>
      <c r="H12" s="293">
        <f>SUM($C$11:H11)</f>
        <v>1248</v>
      </c>
      <c r="I12" s="293">
        <f>SUM($C$11:I11)</f>
        <v>1728</v>
      </c>
      <c r="J12" s="293">
        <f>SUM($C$11:J11)</f>
        <v>2688</v>
      </c>
      <c r="K12" s="293">
        <f>SUM($C$11:K11)</f>
        <v>3888</v>
      </c>
      <c r="L12" s="293">
        <f>SUM($C$11:L11)</f>
        <v>5328</v>
      </c>
      <c r="M12" s="293">
        <f>SUM($C$11:M11)</f>
        <v>7008</v>
      </c>
      <c r="N12" s="293">
        <f>SUM($C$11:N11)</f>
        <v>9408</v>
      </c>
      <c r="O12" s="293">
        <f>SUM($C$11:O11)</f>
        <v>11808</v>
      </c>
      <c r="P12" s="293">
        <f>SUM($C$11:P11)</f>
        <v>14208</v>
      </c>
      <c r="Q12" s="293">
        <f>SUM($C$11:Q11)</f>
        <v>16608</v>
      </c>
      <c r="R12" s="293">
        <f>SUM($C$11:R11)</f>
        <v>19008</v>
      </c>
      <c r="S12" s="293">
        <f>SUM($C$11:S11)</f>
        <v>21408</v>
      </c>
      <c r="T12" s="293">
        <f>SUM($C$11:T11)</f>
        <v>22848</v>
      </c>
      <c r="U12" s="293">
        <f>SUM($C$11:U11)</f>
        <v>24288</v>
      </c>
      <c r="V12" s="293">
        <f>SUM($C$11:V11)</f>
        <v>25728</v>
      </c>
      <c r="W12" s="293">
        <f>SUM($C$11:W11)</f>
        <v>27168</v>
      </c>
      <c r="X12" s="293">
        <f>SUM($C$11:X11)</f>
        <v>28608</v>
      </c>
      <c r="Y12" s="293">
        <f>SUM($C$11:Y11)</f>
        <v>29472</v>
      </c>
      <c r="Z12" s="293">
        <f>SUM($C$11:Z11)</f>
        <v>29760</v>
      </c>
      <c r="AA12" s="102"/>
      <c r="AB12" s="102"/>
    </row>
    <row r="13" spans="1:28" x14ac:dyDescent="0.25">
      <c r="A13" s="102"/>
      <c r="B13" s="113" t="s">
        <v>196</v>
      </c>
      <c r="C13" s="293">
        <f>C5*$C$7</f>
        <v>96</v>
      </c>
      <c r="D13" s="293">
        <f t="shared" ref="D13:S13" si="4">D5*$C$7</f>
        <v>96</v>
      </c>
      <c r="E13" s="293">
        <f t="shared" si="4"/>
        <v>144</v>
      </c>
      <c r="F13" s="293">
        <f t="shared" si="4"/>
        <v>144</v>
      </c>
      <c r="G13" s="293">
        <f t="shared" si="4"/>
        <v>384</v>
      </c>
      <c r="H13" s="293">
        <f t="shared" si="4"/>
        <v>384</v>
      </c>
      <c r="I13" s="293">
        <f t="shared" si="4"/>
        <v>480</v>
      </c>
      <c r="J13" s="293">
        <f t="shared" si="4"/>
        <v>960</v>
      </c>
      <c r="K13" s="293">
        <f t="shared" si="4"/>
        <v>1200</v>
      </c>
      <c r="L13" s="293">
        <f t="shared" si="4"/>
        <v>1440</v>
      </c>
      <c r="M13" s="293">
        <f t="shared" si="4"/>
        <v>1680</v>
      </c>
      <c r="N13" s="293">
        <f t="shared" si="4"/>
        <v>2400</v>
      </c>
      <c r="O13" s="293">
        <f t="shared" si="4"/>
        <v>2400</v>
      </c>
      <c r="P13" s="293">
        <f t="shared" si="4"/>
        <v>2400</v>
      </c>
      <c r="Q13" s="293">
        <f t="shared" si="4"/>
        <v>2400</v>
      </c>
      <c r="R13" s="293">
        <f t="shared" si="4"/>
        <v>2400</v>
      </c>
      <c r="S13" s="293">
        <f t="shared" si="4"/>
        <v>2400</v>
      </c>
      <c r="T13" s="293"/>
      <c r="U13" s="293"/>
      <c r="V13" s="293"/>
      <c r="W13" s="293"/>
      <c r="X13" s="293"/>
      <c r="Y13" s="293"/>
      <c r="Z13" s="293"/>
      <c r="AA13" s="102"/>
      <c r="AB13" s="102"/>
    </row>
    <row r="14" spans="1:28" ht="15.75" thickBot="1" x14ac:dyDescent="0.3">
      <c r="A14" s="102"/>
      <c r="B14" s="296" t="s">
        <v>197</v>
      </c>
      <c r="C14" s="294">
        <f>SUM($C$13:C13)</f>
        <v>96</v>
      </c>
      <c r="D14" s="294">
        <f>SUM($C$13:D13)</f>
        <v>192</v>
      </c>
      <c r="E14" s="294">
        <f>SUM($C$13:E13)</f>
        <v>336</v>
      </c>
      <c r="F14" s="294">
        <f>SUM($C$13:F13)</f>
        <v>480</v>
      </c>
      <c r="G14" s="294">
        <f>SUM($C$13:G13)</f>
        <v>864</v>
      </c>
      <c r="H14" s="294">
        <f>SUM($C$13:H13)</f>
        <v>1248</v>
      </c>
      <c r="I14" s="294">
        <f>SUM($C$13:I13)</f>
        <v>1728</v>
      </c>
      <c r="J14" s="294">
        <f>SUM($C$13:J13)</f>
        <v>2688</v>
      </c>
      <c r="K14" s="294">
        <f>SUM($C$13:K13)</f>
        <v>3888</v>
      </c>
      <c r="L14" s="294">
        <f>SUM($C$13:L13)</f>
        <v>5328</v>
      </c>
      <c r="M14" s="294">
        <f>SUM($C$13:M13)</f>
        <v>7008</v>
      </c>
      <c r="N14" s="294">
        <f>SUM($C$13:N13)</f>
        <v>9408</v>
      </c>
      <c r="O14" s="294">
        <f>SUM($C$13:O13)</f>
        <v>11808</v>
      </c>
      <c r="P14" s="294">
        <f>SUM($C$13:P13)</f>
        <v>14208</v>
      </c>
      <c r="Q14" s="294">
        <f>SUM($C$13:Q13)</f>
        <v>16608</v>
      </c>
      <c r="R14" s="294">
        <f>SUM($C$13:R13)</f>
        <v>19008</v>
      </c>
      <c r="S14" s="294">
        <f>SUM($C$13:S13)</f>
        <v>21408</v>
      </c>
      <c r="T14" s="294"/>
      <c r="U14" s="294"/>
      <c r="V14" s="294"/>
      <c r="W14" s="294"/>
      <c r="X14" s="294"/>
      <c r="Y14" s="294"/>
      <c r="Z14" s="294"/>
      <c r="AA14" s="102"/>
      <c r="AB14" s="102"/>
    </row>
    <row r="15" spans="1:28" ht="15.75" thickTop="1" x14ac:dyDescent="0.25">
      <c r="A15" s="102"/>
      <c r="B15" s="113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89"/>
      <c r="Y15" s="289"/>
      <c r="Z15" s="289"/>
      <c r="AA15" s="102"/>
      <c r="AB15" s="102"/>
    </row>
    <row r="16" spans="1:28" x14ac:dyDescent="0.25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</row>
    <row r="17" spans="1:28" x14ac:dyDescent="0.25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</row>
    <row r="18" spans="1:28" x14ac:dyDescent="0.25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</row>
    <row r="19" spans="1:28" x14ac:dyDescent="0.25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</row>
    <row r="20" spans="1:28" x14ac:dyDescent="0.25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</row>
    <row r="21" spans="1:28" x14ac:dyDescent="0.25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</row>
    <row r="22" spans="1:28" x14ac:dyDescent="0.25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BH105"/>
  <sheetViews>
    <sheetView showGridLines="0" tabSelected="1" view="pageBreakPreview" topLeftCell="A100" zoomScale="170" zoomScaleNormal="70" zoomScaleSheetLayoutView="170" zoomScalePageLayoutView="30" workbookViewId="0">
      <selection activeCell="BL90" sqref="BL90"/>
    </sheetView>
  </sheetViews>
  <sheetFormatPr defaultColWidth="9.140625" defaultRowHeight="15" x14ac:dyDescent="0.25"/>
  <cols>
    <col min="1" max="81" width="1.7109375" style="2" customWidth="1"/>
    <col min="82" max="16384" width="9.140625" style="2"/>
  </cols>
  <sheetData>
    <row r="1" spans="1:60" ht="18.75" x14ac:dyDescent="0.3">
      <c r="A1" s="33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</row>
    <row r="2" spans="1:60" ht="18.75" x14ac:dyDescent="0.3">
      <c r="A2" s="33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</row>
    <row r="3" spans="1:60" ht="18.75" x14ac:dyDescent="0.3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</row>
    <row r="4" spans="1:60" ht="18.75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</row>
    <row r="5" spans="1:60" s="30" customFormat="1" ht="15.75" x14ac:dyDescent="0.25">
      <c r="A5" s="308"/>
      <c r="B5" s="309" t="s">
        <v>212</v>
      </c>
      <c r="C5" s="310"/>
      <c r="D5" s="310"/>
      <c r="E5" s="310"/>
      <c r="F5" s="310"/>
      <c r="G5" s="310"/>
      <c r="H5" s="311"/>
      <c r="I5" s="310"/>
      <c r="J5" s="311"/>
      <c r="K5" s="310"/>
      <c r="L5" s="310"/>
      <c r="M5" s="311"/>
      <c r="N5" s="310"/>
      <c r="O5" s="310"/>
      <c r="P5" s="310"/>
      <c r="Q5" s="311"/>
      <c r="R5" s="310"/>
      <c r="S5" s="310"/>
      <c r="T5" s="311"/>
      <c r="U5" s="310"/>
      <c r="V5" s="310"/>
      <c r="W5" s="310"/>
      <c r="X5" s="310"/>
      <c r="Y5" s="310"/>
      <c r="Z5" s="310"/>
      <c r="AA5" s="310"/>
      <c r="AB5" s="310"/>
      <c r="AC5" s="309" t="s">
        <v>213</v>
      </c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1"/>
      <c r="AR5" s="310"/>
      <c r="AS5" s="310"/>
      <c r="AT5" s="310"/>
      <c r="AU5" s="310"/>
      <c r="AV5" s="310"/>
      <c r="AW5" s="311"/>
      <c r="AX5" s="310"/>
      <c r="AY5" s="310"/>
      <c r="AZ5" s="310"/>
      <c r="BA5" s="310"/>
      <c r="BB5" s="310"/>
      <c r="BC5" s="310"/>
      <c r="BD5" s="31"/>
      <c r="BE5" s="31"/>
      <c r="BF5" s="31"/>
    </row>
    <row r="6" spans="1:60" x14ac:dyDescent="0.25">
      <c r="A6" s="25"/>
      <c r="S6" s="7"/>
      <c r="AB6" s="25"/>
      <c r="BF6" s="25"/>
      <c r="BH6" s="7"/>
    </row>
    <row r="7" spans="1:60" x14ac:dyDescent="0.25">
      <c r="A7" s="25"/>
      <c r="S7" s="7"/>
      <c r="AB7" s="25"/>
      <c r="BF7" s="25"/>
    </row>
    <row r="8" spans="1:60" x14ac:dyDescent="0.25">
      <c r="A8" s="25"/>
      <c r="S8" s="7"/>
      <c r="AB8" s="25"/>
      <c r="BF8" s="25"/>
    </row>
    <row r="9" spans="1:60" x14ac:dyDescent="0.25">
      <c r="A9" s="25"/>
      <c r="S9" s="7"/>
      <c r="AB9" s="25"/>
      <c r="BF9" s="25"/>
    </row>
    <row r="10" spans="1:60" x14ac:dyDescent="0.25">
      <c r="A10" s="25"/>
      <c r="S10" s="7"/>
      <c r="AB10" s="25"/>
      <c r="BF10" s="25"/>
    </row>
    <row r="11" spans="1:60" x14ac:dyDescent="0.25">
      <c r="A11" s="25"/>
      <c r="S11" s="7"/>
      <c r="AB11" s="25"/>
      <c r="BF11" s="25"/>
    </row>
    <row r="12" spans="1:60" x14ac:dyDescent="0.25">
      <c r="A12" s="25"/>
      <c r="S12" s="7"/>
      <c r="AB12" s="25"/>
      <c r="BF12" s="25"/>
    </row>
    <row r="13" spans="1:60" x14ac:dyDescent="0.25">
      <c r="A13" s="25"/>
      <c r="S13" s="7"/>
      <c r="AB13" s="25"/>
      <c r="BF13" s="25"/>
    </row>
    <row r="14" spans="1:60" x14ac:dyDescent="0.25">
      <c r="A14" s="25"/>
      <c r="B14" s="27" t="s">
        <v>25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6"/>
      <c r="T14" s="25"/>
      <c r="U14" s="25"/>
      <c r="V14" s="25"/>
      <c r="W14" s="25"/>
      <c r="X14" s="25"/>
      <c r="Y14" s="25"/>
      <c r="Z14" s="25"/>
      <c r="AA14" s="25"/>
      <c r="AB14" s="25"/>
      <c r="BF14" s="25"/>
    </row>
    <row r="15" spans="1:60" x14ac:dyDescent="0.25">
      <c r="A15" s="25"/>
      <c r="S15" s="7"/>
      <c r="AB15" s="25"/>
      <c r="BF15" s="25"/>
    </row>
    <row r="16" spans="1:60" x14ac:dyDescent="0.25">
      <c r="A16" s="25"/>
      <c r="S16" s="7"/>
      <c r="AB16" s="25"/>
      <c r="BF16" s="25"/>
    </row>
    <row r="17" spans="1:58" x14ac:dyDescent="0.25">
      <c r="A17" s="25"/>
      <c r="S17" s="7"/>
      <c r="AB17" s="25"/>
      <c r="BF17" s="25"/>
    </row>
    <row r="18" spans="1:58" x14ac:dyDescent="0.25">
      <c r="A18" s="25"/>
      <c r="AB18" s="25"/>
      <c r="BF18" s="25"/>
    </row>
    <row r="19" spans="1:58" x14ac:dyDescent="0.25">
      <c r="A19" s="25"/>
      <c r="S19" s="7"/>
      <c r="AB19" s="25"/>
      <c r="BF19" s="25"/>
    </row>
    <row r="20" spans="1:58" x14ac:dyDescent="0.25">
      <c r="A20" s="25"/>
      <c r="S20" s="7"/>
      <c r="AB20" s="25"/>
      <c r="BF20" s="25"/>
    </row>
    <row r="21" spans="1:58" x14ac:dyDescent="0.25">
      <c r="A21" s="25"/>
      <c r="S21" s="7"/>
      <c r="AB21" s="25"/>
      <c r="BF21" s="25"/>
    </row>
    <row r="22" spans="1:58" x14ac:dyDescent="0.25">
      <c r="A22" s="312"/>
      <c r="B22" s="313" t="s">
        <v>214</v>
      </c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4"/>
      <c r="Q22" s="312"/>
      <c r="R22" s="312"/>
      <c r="S22" s="313"/>
      <c r="T22" s="312"/>
      <c r="U22" s="312"/>
      <c r="V22" s="312"/>
      <c r="W22" s="312"/>
      <c r="X22" s="312"/>
      <c r="Y22" s="312"/>
      <c r="Z22" s="312"/>
      <c r="AA22" s="312"/>
      <c r="AB22" s="312"/>
      <c r="AC22" s="312"/>
      <c r="AD22" s="312"/>
      <c r="AE22" s="312"/>
      <c r="AF22" s="312"/>
      <c r="AG22" s="312"/>
      <c r="AH22" s="312"/>
      <c r="AI22" s="312"/>
      <c r="AJ22" s="312"/>
      <c r="AK22" s="312"/>
      <c r="AL22" s="312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</row>
    <row r="23" spans="1:58" x14ac:dyDescent="0.25">
      <c r="A23" s="25"/>
      <c r="S23" s="7"/>
      <c r="BF23" s="25"/>
    </row>
    <row r="24" spans="1:58" x14ac:dyDescent="0.25">
      <c r="A24" s="25"/>
      <c r="S24" s="7"/>
      <c r="BF24" s="25"/>
    </row>
    <row r="25" spans="1:58" x14ac:dyDescent="0.25">
      <c r="A25" s="25"/>
      <c r="S25" s="7"/>
      <c r="BF25" s="25"/>
    </row>
    <row r="26" spans="1:58" s="7" customFormat="1" x14ac:dyDescent="0.25">
      <c r="A26" s="26"/>
      <c r="BF26" s="26"/>
    </row>
    <row r="27" spans="1:58" x14ac:dyDescent="0.25">
      <c r="A27" s="25"/>
      <c r="BF27" s="25"/>
    </row>
    <row r="28" spans="1:58" x14ac:dyDescent="0.25">
      <c r="A28" s="25"/>
      <c r="P28" s="7"/>
      <c r="BF28" s="25"/>
    </row>
    <row r="29" spans="1:58" ht="23.25" x14ac:dyDescent="0.25">
      <c r="A29" s="25"/>
      <c r="B29" s="28" t="s">
        <v>22</v>
      </c>
      <c r="P29" s="7"/>
      <c r="BF29" s="25"/>
    </row>
    <row r="30" spans="1:58" ht="23.25" x14ac:dyDescent="0.25">
      <c r="A30" s="25"/>
      <c r="B30" s="28" t="s">
        <v>22</v>
      </c>
      <c r="P30" s="7"/>
      <c r="BF30" s="25"/>
    </row>
    <row r="31" spans="1:58" x14ac:dyDescent="0.25">
      <c r="A31" s="25"/>
      <c r="Q31" s="7"/>
      <c r="S31" s="7"/>
      <c r="BF31" s="25"/>
    </row>
    <row r="32" spans="1:58" ht="18.75" x14ac:dyDescent="0.3">
      <c r="A32" s="25"/>
      <c r="B32" s="29"/>
      <c r="P32" s="7"/>
      <c r="X32" s="29"/>
      <c r="BF32" s="25"/>
    </row>
    <row r="33" spans="1:58" x14ac:dyDescent="0.25">
      <c r="A33" s="25"/>
      <c r="B33" s="313" t="s">
        <v>215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4"/>
      <c r="Q33" s="312"/>
      <c r="R33" s="312"/>
      <c r="S33" s="312"/>
      <c r="T33" s="312"/>
      <c r="U33" s="312"/>
      <c r="V33" s="312"/>
      <c r="W33" s="312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</row>
    <row r="34" spans="1:58" x14ac:dyDescent="0.25">
      <c r="A34" s="25"/>
      <c r="P34" s="7"/>
      <c r="BF34" s="25"/>
    </row>
    <row r="35" spans="1:58" ht="23.25" x14ac:dyDescent="0.25">
      <c r="A35" s="25"/>
      <c r="P35" s="7"/>
      <c r="AQ35" s="28"/>
      <c r="BF35" s="25"/>
    </row>
    <row r="36" spans="1:58" x14ac:dyDescent="0.25">
      <c r="A36" s="25"/>
      <c r="P36" s="7"/>
      <c r="BF36" s="25"/>
    </row>
    <row r="37" spans="1:58" x14ac:dyDescent="0.25">
      <c r="A37" s="25"/>
      <c r="BF37" s="25"/>
    </row>
    <row r="38" spans="1:58" x14ac:dyDescent="0.25">
      <c r="A38" s="25"/>
      <c r="BF38" s="25"/>
    </row>
    <row r="39" spans="1:58" x14ac:dyDescent="0.25">
      <c r="A39" s="25"/>
      <c r="BF39" s="25"/>
    </row>
    <row r="40" spans="1:58" x14ac:dyDescent="0.25">
      <c r="A40" s="25"/>
      <c r="BF40" s="25"/>
    </row>
    <row r="41" spans="1:58" x14ac:dyDescent="0.25">
      <c r="A41" s="25"/>
      <c r="BF41" s="25"/>
    </row>
    <row r="42" spans="1:58" x14ac:dyDescent="0.25">
      <c r="A42" s="25"/>
      <c r="BF42" s="25"/>
    </row>
    <row r="43" spans="1:58" x14ac:dyDescent="0.25">
      <c r="A43" s="25"/>
      <c r="BF43" s="25"/>
    </row>
    <row r="44" spans="1:58" x14ac:dyDescent="0.25">
      <c r="A44" s="25"/>
      <c r="BF44" s="25"/>
    </row>
    <row r="45" spans="1:58" x14ac:dyDescent="0.25">
      <c r="A45" s="25"/>
      <c r="BF45" s="25"/>
    </row>
    <row r="46" spans="1:58" x14ac:dyDescent="0.25">
      <c r="A46" s="25"/>
      <c r="BF46" s="25"/>
    </row>
    <row r="47" spans="1:58" x14ac:dyDescent="0.25">
      <c r="A47" s="25"/>
      <c r="BF47" s="25"/>
    </row>
    <row r="48" spans="1:58" x14ac:dyDescent="0.25">
      <c r="A48" s="25"/>
      <c r="BF48" s="25"/>
    </row>
    <row r="49" spans="1:58" x14ac:dyDescent="0.25">
      <c r="A49" s="25"/>
      <c r="BF49" s="25"/>
    </row>
    <row r="50" spans="1:58" x14ac:dyDescent="0.25">
      <c r="A50" s="25"/>
      <c r="P50" s="7"/>
      <c r="BF50" s="25"/>
    </row>
    <row r="51" spans="1:58" s="7" customFormat="1" x14ac:dyDescent="0.25">
      <c r="A51" s="26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6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6"/>
      <c r="AH51" s="25"/>
      <c r="AI51" s="26"/>
      <c r="AJ51" s="26"/>
      <c r="AK51" s="26"/>
      <c r="AL51" s="26"/>
      <c r="AM51" s="26"/>
      <c r="AN51" s="26"/>
      <c r="AO51" s="26"/>
      <c r="AP51" s="25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</row>
    <row r="52" spans="1:58" x14ac:dyDescent="0.25">
      <c r="A52" s="312"/>
      <c r="B52" s="313" t="s">
        <v>216</v>
      </c>
      <c r="C52" s="312"/>
      <c r="D52" s="312"/>
      <c r="E52" s="312"/>
      <c r="F52" s="312"/>
      <c r="G52" s="312"/>
      <c r="H52" s="312"/>
      <c r="I52" s="312"/>
      <c r="J52" s="312"/>
      <c r="K52" s="312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25"/>
      <c r="AA52" s="25"/>
      <c r="AB52" s="25"/>
      <c r="AC52" s="25"/>
      <c r="AD52" s="27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</row>
    <row r="53" spans="1:58" x14ac:dyDescent="0.25">
      <c r="A53" s="25"/>
      <c r="P53" s="7"/>
      <c r="BF53" s="25"/>
    </row>
    <row r="54" spans="1:58" x14ac:dyDescent="0.25">
      <c r="A54" s="25"/>
      <c r="P54" s="7"/>
      <c r="BF54" s="25"/>
    </row>
    <row r="55" spans="1:58" ht="23.25" x14ac:dyDescent="0.25">
      <c r="A55" s="25"/>
      <c r="B55" s="28" t="s">
        <v>23</v>
      </c>
      <c r="P55" s="7"/>
      <c r="BF55" s="25"/>
    </row>
    <row r="56" spans="1:58" x14ac:dyDescent="0.25">
      <c r="A56" s="25"/>
      <c r="P56" s="7"/>
      <c r="BF56" s="25"/>
    </row>
    <row r="57" spans="1:58" x14ac:dyDescent="0.25">
      <c r="A57" s="25"/>
      <c r="P57" s="7"/>
      <c r="BF57" s="25"/>
    </row>
    <row r="58" spans="1:58" x14ac:dyDescent="0.25">
      <c r="A58" s="25"/>
      <c r="P58" s="7"/>
      <c r="BF58" s="25"/>
    </row>
    <row r="59" spans="1:58" x14ac:dyDescent="0.25">
      <c r="A59" s="25"/>
      <c r="P59" s="7"/>
      <c r="BF59" s="25"/>
    </row>
    <row r="60" spans="1:58" x14ac:dyDescent="0.25">
      <c r="A60" s="25"/>
      <c r="P60" s="7"/>
      <c r="BF60" s="25"/>
    </row>
    <row r="61" spans="1:58" x14ac:dyDescent="0.25">
      <c r="A61" s="25"/>
      <c r="P61" s="7"/>
      <c r="BF61" s="25"/>
    </row>
    <row r="62" spans="1:58" x14ac:dyDescent="0.25">
      <c r="A62" s="25"/>
      <c r="BF62" s="25"/>
    </row>
    <row r="63" spans="1:58" x14ac:dyDescent="0.25">
      <c r="A63" s="25"/>
      <c r="BF63" s="25"/>
    </row>
    <row r="64" spans="1:58" x14ac:dyDescent="0.25">
      <c r="A64" s="25"/>
      <c r="BF64" s="25"/>
    </row>
    <row r="65" spans="1:58" x14ac:dyDescent="0.25">
      <c r="A65" s="25"/>
      <c r="BF65" s="25"/>
    </row>
    <row r="66" spans="1:58" x14ac:dyDescent="0.25">
      <c r="A66" s="25"/>
      <c r="P66" s="7"/>
      <c r="BF66" s="25"/>
    </row>
    <row r="67" spans="1:58" x14ac:dyDescent="0.25">
      <c r="A67" s="312"/>
      <c r="B67" s="313" t="s">
        <v>217</v>
      </c>
      <c r="C67" s="312"/>
      <c r="D67" s="312"/>
      <c r="E67" s="312"/>
      <c r="F67" s="312"/>
      <c r="G67" s="312"/>
      <c r="H67" s="312"/>
      <c r="I67" s="312"/>
      <c r="J67" s="312"/>
      <c r="K67" s="312"/>
      <c r="L67" s="312"/>
      <c r="M67" s="312"/>
      <c r="N67" s="312"/>
      <c r="O67" s="25"/>
      <c r="P67" s="26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</row>
    <row r="68" spans="1:58" x14ac:dyDescent="0.25">
      <c r="A68" s="25"/>
      <c r="BF68" s="25"/>
    </row>
    <row r="69" spans="1:58" x14ac:dyDescent="0.25">
      <c r="A69" s="25"/>
      <c r="BF69" s="25"/>
    </row>
    <row r="70" spans="1:58" x14ac:dyDescent="0.25">
      <c r="A70" s="25"/>
      <c r="P70" s="7"/>
      <c r="BF70" s="25"/>
    </row>
    <row r="71" spans="1:58" x14ac:dyDescent="0.25">
      <c r="A71" s="25"/>
      <c r="P71" s="7"/>
      <c r="BF71" s="25"/>
    </row>
    <row r="72" spans="1:58" x14ac:dyDescent="0.25">
      <c r="A72" s="25"/>
      <c r="BF72" s="25"/>
    </row>
    <row r="73" spans="1:58" x14ac:dyDescent="0.25">
      <c r="A73" s="25"/>
      <c r="P73" s="7"/>
      <c r="BF73" s="25"/>
    </row>
    <row r="74" spans="1:58" x14ac:dyDescent="0.25">
      <c r="A74" s="25"/>
      <c r="P74" s="7"/>
      <c r="BF74" s="25"/>
    </row>
    <row r="75" spans="1:58" x14ac:dyDescent="0.25">
      <c r="A75" s="25"/>
      <c r="B75" s="35"/>
      <c r="P75" s="7"/>
      <c r="BF75" s="25"/>
    </row>
    <row r="76" spans="1:58" x14ac:dyDescent="0.25">
      <c r="A76" s="25"/>
      <c r="P76" s="7"/>
      <c r="BF76" s="25"/>
    </row>
    <row r="77" spans="1:58" ht="15" customHeight="1" x14ac:dyDescent="0.25">
      <c r="A77" s="25"/>
      <c r="BF77" s="25"/>
    </row>
    <row r="78" spans="1:58" x14ac:dyDescent="0.25">
      <c r="A78" s="25"/>
      <c r="P78" s="7"/>
      <c r="BF78" s="25"/>
    </row>
    <row r="79" spans="1:58" x14ac:dyDescent="0.25">
      <c r="A79" s="25"/>
      <c r="BF79" s="25"/>
    </row>
    <row r="80" spans="1:58" x14ac:dyDescent="0.25">
      <c r="A80" s="25"/>
      <c r="BF80" s="25"/>
    </row>
    <row r="81" spans="1:58" x14ac:dyDescent="0.25">
      <c r="A81" s="25"/>
      <c r="BF81" s="25"/>
    </row>
    <row r="82" spans="1:58" x14ac:dyDescent="0.25">
      <c r="A82" s="25"/>
      <c r="P82" s="7"/>
      <c r="BF82" s="25"/>
    </row>
    <row r="83" spans="1:58" x14ac:dyDescent="0.25">
      <c r="A83" s="312"/>
      <c r="B83" s="313" t="s">
        <v>218</v>
      </c>
      <c r="C83" s="312"/>
      <c r="D83" s="312"/>
      <c r="E83" s="312"/>
      <c r="F83" s="312"/>
      <c r="G83" s="312"/>
      <c r="H83" s="312"/>
      <c r="I83" s="312"/>
      <c r="J83" s="312"/>
      <c r="K83" s="312"/>
      <c r="L83" s="312"/>
      <c r="M83" s="312"/>
      <c r="N83" s="312"/>
      <c r="O83" s="312"/>
      <c r="P83" s="314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</row>
    <row r="84" spans="1:58" x14ac:dyDescent="0.25">
      <c r="A84" s="25"/>
      <c r="P84" s="7"/>
      <c r="BF84" s="25"/>
    </row>
    <row r="85" spans="1:58" x14ac:dyDescent="0.25">
      <c r="A85" s="25"/>
      <c r="P85" s="7"/>
      <c r="BF85" s="25"/>
    </row>
    <row r="86" spans="1:58" x14ac:dyDescent="0.25">
      <c r="A86" s="25"/>
      <c r="P86" s="7"/>
      <c r="BF86" s="25"/>
    </row>
    <row r="87" spans="1:58" s="7" customFormat="1" x14ac:dyDescent="0.25">
      <c r="A87" s="26"/>
      <c r="BF87" s="26"/>
    </row>
    <row r="88" spans="1:58" x14ac:dyDescent="0.25">
      <c r="A88" s="25"/>
      <c r="BF88" s="25"/>
    </row>
    <row r="89" spans="1:58" x14ac:dyDescent="0.25">
      <c r="A89" s="25"/>
      <c r="BF89" s="25"/>
    </row>
    <row r="90" spans="1:58" x14ac:dyDescent="0.25">
      <c r="A90" s="25"/>
      <c r="BF90" s="25"/>
    </row>
    <row r="91" spans="1:58" x14ac:dyDescent="0.25">
      <c r="A91" s="25"/>
      <c r="BF91" s="25"/>
    </row>
    <row r="92" spans="1:58" x14ac:dyDescent="0.25">
      <c r="A92" s="25"/>
      <c r="BF92" s="25"/>
    </row>
    <row r="93" spans="1:58" x14ac:dyDescent="0.25">
      <c r="A93" s="25"/>
      <c r="P93" s="7"/>
      <c r="BF93" s="25"/>
    </row>
    <row r="94" spans="1:58" x14ac:dyDescent="0.25">
      <c r="A94" s="25"/>
      <c r="P94" s="7"/>
      <c r="BF94" s="25"/>
    </row>
    <row r="95" spans="1:58" x14ac:dyDescent="0.25">
      <c r="A95" s="25"/>
      <c r="P95" s="7"/>
      <c r="BF95" s="25"/>
    </row>
    <row r="96" spans="1:58" x14ac:dyDescent="0.25">
      <c r="A96" s="25"/>
      <c r="P96" s="7"/>
      <c r="BF96" s="25"/>
    </row>
    <row r="97" spans="1:58" x14ac:dyDescent="0.25">
      <c r="A97" s="25"/>
      <c r="P97" s="7"/>
      <c r="BF97" s="25"/>
    </row>
    <row r="98" spans="1:58" x14ac:dyDescent="0.25">
      <c r="A98" s="25"/>
      <c r="P98" s="7"/>
      <c r="BF98" s="25"/>
    </row>
    <row r="99" spans="1:58" x14ac:dyDescent="0.25">
      <c r="A99" s="25"/>
      <c r="P99" s="7"/>
      <c r="BF99" s="25"/>
    </row>
    <row r="100" spans="1:58" x14ac:dyDescent="0.25">
      <c r="A100" s="25"/>
      <c r="P100" s="7"/>
      <c r="BF100" s="25"/>
    </row>
    <row r="101" spans="1:58" x14ac:dyDescent="0.25">
      <c r="A101" s="25"/>
      <c r="P101" s="7"/>
      <c r="BF101" s="25"/>
    </row>
    <row r="102" spans="1:58" x14ac:dyDescent="0.25">
      <c r="A102" s="25"/>
      <c r="P102" s="7"/>
      <c r="BF102" s="25"/>
    </row>
    <row r="103" spans="1:58" x14ac:dyDescent="0.25">
      <c r="A103" s="25"/>
      <c r="P103" s="7"/>
      <c r="BF103" s="25"/>
    </row>
    <row r="104" spans="1:58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</row>
    <row r="105" spans="1:58" x14ac:dyDescent="0.25">
      <c r="A105" s="34" t="s">
        <v>51</v>
      </c>
    </row>
  </sheetData>
  <printOptions horizontalCentered="1"/>
  <pageMargins left="0" right="0" top="0.5" bottom="0" header="0" footer="0"/>
  <pageSetup paperSize="9" fitToHeight="0" orientation="portrait" r:id="rId1"/>
  <headerFooter>
    <oddHeader>&amp;C&amp;14Project Summary Report – Design</oddHeader>
    <oddFooter>&amp;L&amp;8EPM-KPR-TP-000006 Rev. 000&amp;C&amp;8Level - 3-E - External
Electronic documents once printed, are uncontrolled and may become out-dated. Refer to ECMS for current revision.&amp;R&amp;8Page &amp;P of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showGridLines="0" rightToLeft="1" workbookViewId="0">
      <selection activeCell="A8" sqref="A8"/>
    </sheetView>
  </sheetViews>
  <sheetFormatPr defaultRowHeight="15" x14ac:dyDescent="0.25"/>
  <cols>
    <col min="1" max="1" width="12.28515625" bestFit="1" customWidth="1"/>
    <col min="2" max="2" width="25.140625" bestFit="1" customWidth="1"/>
    <col min="3" max="3" width="21.140625" bestFit="1" customWidth="1"/>
    <col min="4" max="4" width="20.42578125" bestFit="1" customWidth="1"/>
    <col min="5" max="5" width="8.5703125" customWidth="1"/>
    <col min="6" max="6" width="21.42578125" bestFit="1" customWidth="1"/>
    <col min="7" max="7" width="8.28515625" customWidth="1"/>
    <col min="8" max="8" width="13.42578125" customWidth="1"/>
    <col min="9" max="9" width="10.42578125" customWidth="1"/>
  </cols>
  <sheetData>
    <row r="1" spans="1:14" ht="26.25" x14ac:dyDescent="0.25">
      <c r="A1" s="42" t="s">
        <v>52</v>
      </c>
      <c r="B1" s="39"/>
      <c r="C1" s="39"/>
      <c r="D1" s="43" t="s">
        <v>26</v>
      </c>
      <c r="E1" s="39"/>
      <c r="G1" s="39"/>
      <c r="H1" s="39"/>
      <c r="I1" s="39"/>
      <c r="J1" s="39"/>
      <c r="K1" s="39"/>
      <c r="M1" s="39"/>
      <c r="N1" s="39"/>
    </row>
    <row r="2" spans="1:14" ht="21" x14ac:dyDescent="0.25">
      <c r="A2" s="44" t="s">
        <v>53</v>
      </c>
      <c r="B2" s="39"/>
      <c r="C2" s="39"/>
      <c r="D2" s="43" t="s">
        <v>27</v>
      </c>
      <c r="E2" s="39"/>
      <c r="G2" s="39"/>
      <c r="H2" s="39"/>
      <c r="I2" s="39"/>
      <c r="J2" s="39"/>
      <c r="K2" s="39"/>
      <c r="M2" s="39"/>
      <c r="N2" s="39"/>
    </row>
    <row r="3" spans="1:14" ht="15.75" x14ac:dyDescent="0.25">
      <c r="A3" s="45" t="s">
        <v>54</v>
      </c>
      <c r="B3" s="39"/>
      <c r="C3" s="39"/>
      <c r="D3" s="39"/>
      <c r="E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x14ac:dyDescent="0.25">
      <c r="A6" s="39" t="s">
        <v>61</v>
      </c>
      <c r="B6" s="47" t="s">
        <v>66</v>
      </c>
      <c r="C6" s="39" t="s">
        <v>55</v>
      </c>
      <c r="D6" s="43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x14ac:dyDescent="0.25">
      <c r="A7" s="39" t="s">
        <v>62</v>
      </c>
      <c r="B7" s="43" t="s">
        <v>19</v>
      </c>
      <c r="C7" s="39" t="s">
        <v>56</v>
      </c>
      <c r="D7" s="43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x14ac:dyDescent="0.25">
      <c r="A8" s="39" t="s">
        <v>226</v>
      </c>
      <c r="B8" s="43" t="s">
        <v>24</v>
      </c>
      <c r="C8" s="39" t="s">
        <v>57</v>
      </c>
      <c r="D8" s="43" t="s">
        <v>26</v>
      </c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4" x14ac:dyDescent="0.25">
      <c r="A9" s="39" t="s">
        <v>63</v>
      </c>
      <c r="B9" s="43"/>
      <c r="C9" s="39" t="s">
        <v>58</v>
      </c>
      <c r="D9" s="47" t="s">
        <v>65</v>
      </c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4" x14ac:dyDescent="0.25">
      <c r="A10" s="39" t="s">
        <v>64</v>
      </c>
      <c r="B10" s="43"/>
      <c r="C10" s="39" t="s">
        <v>59</v>
      </c>
      <c r="D10" s="48">
        <v>43009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4" x14ac:dyDescent="0.25">
      <c r="A11" s="39"/>
      <c r="B11" s="39"/>
      <c r="C11" s="39" t="s">
        <v>60</v>
      </c>
      <c r="D11" s="43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x14ac:dyDescent="0.25">
      <c r="A12" s="39"/>
      <c r="B12" s="41"/>
      <c r="C12" s="46"/>
      <c r="D12" s="46"/>
      <c r="E12" s="39"/>
      <c r="F12" s="39"/>
      <c r="G12" s="39"/>
      <c r="H12" s="39"/>
      <c r="I12" s="39"/>
      <c r="J12" s="39"/>
      <c r="K12" s="39"/>
      <c r="L12" s="39"/>
      <c r="M12" s="39"/>
      <c r="N12" s="39"/>
    </row>
    <row r="13" spans="1:14" x14ac:dyDescent="0.25">
      <c r="A13" s="40"/>
      <c r="B13" s="49" t="s">
        <v>67</v>
      </c>
      <c r="C13" s="47"/>
      <c r="D13" s="47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1:14" x14ac:dyDescent="0.25">
      <c r="A14" s="39"/>
      <c r="B14" s="49" t="s">
        <v>68</v>
      </c>
      <c r="C14" s="47"/>
      <c r="D14" s="47"/>
      <c r="E14" s="39"/>
      <c r="F14" s="39"/>
      <c r="G14" s="39"/>
      <c r="H14" s="39"/>
      <c r="I14" s="39"/>
      <c r="J14" s="39"/>
      <c r="K14" s="39"/>
      <c r="L14" s="39"/>
      <c r="M14" s="39"/>
      <c r="N14" s="39"/>
    </row>
    <row r="15" spans="1:14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</row>
    <row r="16" spans="1:14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</row>
    <row r="17" spans="1:14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4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</row>
    <row r="19" spans="1:14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</row>
    <row r="20" spans="1:14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</row>
    <row r="21" spans="1:14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rightToLeft="1" zoomScale="85" zoomScaleNormal="85" workbookViewId="0">
      <selection activeCell="F20" sqref="F20"/>
    </sheetView>
  </sheetViews>
  <sheetFormatPr defaultRowHeight="15" x14ac:dyDescent="0.25"/>
  <cols>
    <col min="2" max="2" width="18.5703125" customWidth="1"/>
    <col min="4" max="5" width="11" customWidth="1"/>
    <col min="6" max="6" width="13.140625" customWidth="1"/>
  </cols>
  <sheetData>
    <row r="1" spans="1:13" x14ac:dyDescent="0.25">
      <c r="A1" s="39"/>
      <c r="B1" s="39" t="s">
        <v>69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319" customFormat="1" ht="38.25" x14ac:dyDescent="0.25">
      <c r="A2" s="315"/>
      <c r="B2" s="316" t="s">
        <v>70</v>
      </c>
      <c r="C2" s="316" t="s">
        <v>74</v>
      </c>
      <c r="D2" s="316" t="s">
        <v>75</v>
      </c>
      <c r="E2" s="316" t="s">
        <v>76</v>
      </c>
      <c r="F2" s="317" t="s">
        <v>77</v>
      </c>
      <c r="G2" s="317" t="s">
        <v>78</v>
      </c>
      <c r="H2" s="316" t="s">
        <v>79</v>
      </c>
      <c r="I2" s="318" t="s">
        <v>80</v>
      </c>
      <c r="J2" s="315"/>
      <c r="K2" s="315"/>
      <c r="L2" s="315"/>
      <c r="M2" s="315"/>
    </row>
    <row r="3" spans="1:13" x14ac:dyDescent="0.25">
      <c r="A3" s="39"/>
      <c r="B3" s="53" t="s">
        <v>71</v>
      </c>
      <c r="C3" s="54">
        <v>10000</v>
      </c>
      <c r="D3" s="55">
        <v>2</v>
      </c>
      <c r="E3" s="55">
        <v>3</v>
      </c>
      <c r="F3" s="55">
        <v>1</v>
      </c>
      <c r="G3" s="55">
        <v>1</v>
      </c>
      <c r="H3" s="55">
        <v>0</v>
      </c>
      <c r="I3" s="51">
        <v>1</v>
      </c>
      <c r="J3" s="39"/>
      <c r="K3" s="39"/>
      <c r="L3" s="39"/>
      <c r="M3" s="39"/>
    </row>
    <row r="4" spans="1:13" x14ac:dyDescent="0.25">
      <c r="A4" s="39"/>
      <c r="B4" s="53" t="s">
        <v>72</v>
      </c>
      <c r="C4" s="54">
        <v>50000</v>
      </c>
      <c r="D4" s="55">
        <v>1</v>
      </c>
      <c r="E4" s="55">
        <v>2</v>
      </c>
      <c r="F4" s="55">
        <v>1</v>
      </c>
      <c r="G4" s="55">
        <v>1</v>
      </c>
      <c r="H4" s="55">
        <v>0</v>
      </c>
      <c r="I4" s="51">
        <v>1</v>
      </c>
      <c r="J4" s="39"/>
      <c r="K4" s="39"/>
      <c r="L4" s="39"/>
      <c r="M4" s="39"/>
    </row>
    <row r="5" spans="1:13" x14ac:dyDescent="0.25">
      <c r="A5" s="39"/>
      <c r="B5" s="53" t="s">
        <v>73</v>
      </c>
      <c r="C5" s="54">
        <v>2080</v>
      </c>
      <c r="D5" s="55">
        <v>1</v>
      </c>
      <c r="E5" s="55">
        <v>0</v>
      </c>
      <c r="F5" s="55">
        <v>0</v>
      </c>
      <c r="G5" s="55">
        <v>0</v>
      </c>
      <c r="H5" s="55">
        <v>0</v>
      </c>
      <c r="I5" s="51">
        <v>1</v>
      </c>
      <c r="J5" s="39"/>
      <c r="K5" s="39"/>
      <c r="L5" s="39"/>
      <c r="M5" s="39"/>
    </row>
    <row r="6" spans="1:13" x14ac:dyDescent="0.25">
      <c r="A6" s="39"/>
      <c r="B6" s="52"/>
      <c r="C6" s="52"/>
      <c r="D6" s="52"/>
      <c r="E6" s="52"/>
      <c r="F6" s="52"/>
      <c r="G6" s="52"/>
      <c r="H6" s="52"/>
      <c r="I6" s="52"/>
      <c r="J6" s="39"/>
      <c r="K6" s="39"/>
      <c r="L6" s="39"/>
      <c r="M6" s="39"/>
    </row>
    <row r="7" spans="1:13" x14ac:dyDescent="0.25">
      <c r="A7" s="39"/>
      <c r="B7" s="39" t="s">
        <v>81</v>
      </c>
      <c r="C7" s="39"/>
      <c r="D7" s="39"/>
      <c r="E7" s="39"/>
      <c r="F7" s="39"/>
      <c r="G7" s="39"/>
      <c r="H7" s="39"/>
      <c r="I7" s="52"/>
      <c r="J7" s="39"/>
      <c r="K7" s="39"/>
      <c r="L7" s="39"/>
      <c r="M7" s="39"/>
    </row>
    <row r="8" spans="1:13" s="323" customFormat="1" ht="45" x14ac:dyDescent="0.25">
      <c r="A8" s="320"/>
      <c r="B8" s="321" t="s">
        <v>70</v>
      </c>
      <c r="C8" s="317" t="s">
        <v>75</v>
      </c>
      <c r="D8" s="317" t="s">
        <v>76</v>
      </c>
      <c r="E8" s="317" t="s">
        <v>77</v>
      </c>
      <c r="F8" s="317" t="s">
        <v>78</v>
      </c>
      <c r="G8" s="321" t="s">
        <v>79</v>
      </c>
      <c r="H8" s="321" t="s">
        <v>82</v>
      </c>
      <c r="I8" s="322" t="s">
        <v>80</v>
      </c>
      <c r="J8" s="320"/>
      <c r="K8" s="320"/>
      <c r="L8" s="320"/>
      <c r="M8" s="320"/>
    </row>
    <row r="9" spans="1:13" x14ac:dyDescent="0.25">
      <c r="A9" s="39"/>
      <c r="B9" s="53" t="s">
        <v>71</v>
      </c>
      <c r="C9" s="57">
        <v>1.5</v>
      </c>
      <c r="D9" s="57">
        <v>1.33</v>
      </c>
      <c r="E9" s="57">
        <v>1.55</v>
      </c>
      <c r="F9" s="57">
        <v>0.2</v>
      </c>
      <c r="G9" s="57">
        <v>0</v>
      </c>
      <c r="H9" s="57">
        <v>0</v>
      </c>
      <c r="I9" s="50">
        <v>0.2</v>
      </c>
      <c r="J9" s="39"/>
      <c r="K9" s="39"/>
      <c r="L9" s="39"/>
      <c r="M9" s="39"/>
    </row>
    <row r="10" spans="1:13" x14ac:dyDescent="0.25">
      <c r="A10" s="39"/>
      <c r="B10" s="56" t="s">
        <v>72</v>
      </c>
      <c r="C10" s="57">
        <v>1.3</v>
      </c>
      <c r="D10" s="57">
        <v>1.1000000000000001</v>
      </c>
      <c r="E10" s="57">
        <v>1.3</v>
      </c>
      <c r="F10" s="57">
        <v>0.15</v>
      </c>
      <c r="G10" s="57">
        <v>0</v>
      </c>
      <c r="H10" s="57">
        <v>0</v>
      </c>
      <c r="I10" s="51">
        <v>0.75</v>
      </c>
      <c r="J10" s="39"/>
      <c r="K10" s="39"/>
      <c r="L10" s="39"/>
      <c r="M10" s="39"/>
    </row>
    <row r="11" spans="1:13" x14ac:dyDescent="0.25">
      <c r="A11" s="39"/>
      <c r="B11" s="53" t="s">
        <v>73</v>
      </c>
      <c r="C11" s="57">
        <v>1.25</v>
      </c>
      <c r="D11" s="57">
        <v>0.8</v>
      </c>
      <c r="E11" s="57">
        <v>1.1000000000000001</v>
      </c>
      <c r="F11" s="57">
        <v>0.75</v>
      </c>
      <c r="G11" s="57">
        <v>0</v>
      </c>
      <c r="H11" s="57">
        <v>0</v>
      </c>
      <c r="I11" s="51">
        <v>0.75</v>
      </c>
      <c r="J11" s="39"/>
      <c r="K11" s="39"/>
      <c r="L11" s="39"/>
      <c r="M11" s="39"/>
    </row>
    <row r="12" spans="1:13" x14ac:dyDescent="0.25">
      <c r="A12" s="39"/>
      <c r="B12" s="52"/>
      <c r="C12" s="52"/>
      <c r="D12" s="52"/>
      <c r="E12" s="39"/>
      <c r="F12" s="39"/>
      <c r="G12" s="39"/>
      <c r="H12" s="52"/>
      <c r="I12" s="52"/>
      <c r="J12" s="39"/>
      <c r="K12" s="39"/>
      <c r="L12" s="39"/>
      <c r="M12" s="39"/>
    </row>
    <row r="13" spans="1:13" x14ac:dyDescent="0.25">
      <c r="A13" s="39"/>
      <c r="B13" s="58" t="s">
        <v>83</v>
      </c>
      <c r="C13" s="52"/>
      <c r="D13" s="52"/>
      <c r="E13" s="39"/>
      <c r="F13" s="39"/>
      <c r="G13" s="39"/>
      <c r="H13" s="52"/>
      <c r="I13" s="52"/>
      <c r="J13" s="39"/>
      <c r="K13" s="39"/>
      <c r="L13" s="39"/>
      <c r="M13" s="39"/>
    </row>
    <row r="14" spans="1:13" x14ac:dyDescent="0.25">
      <c r="A14" s="39"/>
      <c r="B14" s="52" t="s">
        <v>84</v>
      </c>
      <c r="C14" s="52" t="s">
        <v>82</v>
      </c>
      <c r="D14" s="52"/>
      <c r="E14" s="39"/>
      <c r="F14" s="39"/>
      <c r="G14" s="39"/>
      <c r="H14" s="39"/>
      <c r="I14" s="39"/>
      <c r="J14" s="39"/>
      <c r="K14" s="39"/>
      <c r="L14" s="39"/>
      <c r="M14" s="39"/>
    </row>
    <row r="15" spans="1:13" x14ac:dyDescent="0.25">
      <c r="A15" s="39"/>
      <c r="B15" s="52" t="s">
        <v>14</v>
      </c>
      <c r="C15" s="52" t="s">
        <v>80</v>
      </c>
      <c r="D15" s="52"/>
      <c r="E15" s="39"/>
      <c r="F15" s="39"/>
      <c r="G15" s="39"/>
      <c r="H15" s="39"/>
      <c r="I15" s="39"/>
      <c r="J15" s="39"/>
      <c r="K15" s="39"/>
      <c r="L15" s="39"/>
      <c r="M15" s="39"/>
    </row>
    <row r="16" spans="1:13" x14ac:dyDescent="0.25">
      <c r="A16" s="39"/>
      <c r="B16" s="52" t="s">
        <v>8</v>
      </c>
      <c r="C16" s="52" t="s">
        <v>76</v>
      </c>
      <c r="D16" s="52"/>
      <c r="E16" s="39"/>
      <c r="F16" s="39"/>
      <c r="G16" s="39"/>
      <c r="H16" s="39"/>
      <c r="I16" s="39"/>
      <c r="J16" s="39"/>
      <c r="K16" s="39"/>
      <c r="L16" s="39"/>
      <c r="M16" s="39"/>
    </row>
    <row r="17" spans="1:13" x14ac:dyDescent="0.25">
      <c r="A17" s="39"/>
      <c r="B17" s="52" t="s">
        <v>29</v>
      </c>
      <c r="C17" s="52" t="s">
        <v>79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x14ac:dyDescent="0.25">
      <c r="A18" s="39"/>
      <c r="B18" s="52" t="s">
        <v>11</v>
      </c>
      <c r="C18" s="52" t="s">
        <v>71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x14ac:dyDescent="0.25">
      <c r="A19" s="39"/>
      <c r="B19" s="52" t="s">
        <v>50</v>
      </c>
      <c r="C19" s="52" t="s">
        <v>78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13" x14ac:dyDescent="0.25">
      <c r="A20" s="39"/>
      <c r="B20" s="52" t="s">
        <v>10</v>
      </c>
      <c r="C20" s="52" t="s">
        <v>75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x14ac:dyDescent="0.25">
      <c r="A21" s="39"/>
      <c r="B21" s="52" t="s">
        <v>13</v>
      </c>
      <c r="C21" s="52" t="s">
        <v>77</v>
      </c>
      <c r="D21" s="52"/>
      <c r="E21" s="39"/>
      <c r="F21" s="39"/>
      <c r="G21" s="39"/>
      <c r="H21" s="39"/>
      <c r="I21" s="39"/>
      <c r="J21" s="39"/>
      <c r="K21" s="39"/>
      <c r="L21" s="39"/>
      <c r="M21" s="39"/>
    </row>
    <row r="22" spans="1:13" x14ac:dyDescent="0.25">
      <c r="A22" s="39"/>
      <c r="B22" s="52" t="s">
        <v>12</v>
      </c>
      <c r="C22" s="52" t="s">
        <v>73</v>
      </c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3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</row>
    <row r="26" spans="1:13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  <row r="27" spans="1:13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</row>
    <row r="28" spans="1:13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5"/>
  <sheetViews>
    <sheetView showGridLines="0" rightToLeft="1" workbookViewId="0">
      <selection activeCell="D12" sqref="D12"/>
    </sheetView>
  </sheetViews>
  <sheetFormatPr defaultColWidth="9.140625" defaultRowHeight="14.25" x14ac:dyDescent="0.2"/>
  <cols>
    <col min="1" max="1" width="19.5703125" style="20" customWidth="1"/>
    <col min="2" max="2" width="16" style="20" customWidth="1"/>
    <col min="3" max="3" width="4" style="20" customWidth="1"/>
    <col min="4" max="4" width="24.140625" style="20" customWidth="1"/>
    <col min="5" max="7" width="21.7109375" style="20" customWidth="1"/>
    <col min="8" max="8" width="9.140625" style="20"/>
    <col min="9" max="10" width="13.85546875" style="20" bestFit="1" customWidth="1"/>
    <col min="11" max="16384" width="9.140625" style="20"/>
  </cols>
  <sheetData>
    <row r="1" spans="2:7" ht="15" thickBot="1" x14ac:dyDescent="0.25"/>
    <row r="2" spans="2:7" ht="15.75" thickBot="1" x14ac:dyDescent="0.25">
      <c r="B2" s="60"/>
      <c r="C2" s="61" t="s">
        <v>85</v>
      </c>
      <c r="D2" s="62"/>
      <c r="E2" s="62" t="s">
        <v>86</v>
      </c>
      <c r="F2" s="63" t="s">
        <v>87</v>
      </c>
      <c r="G2" s="60"/>
    </row>
    <row r="3" spans="2:7" ht="18.75" customHeight="1" x14ac:dyDescent="0.2">
      <c r="B3" s="60"/>
      <c r="C3" s="324" t="s">
        <v>92</v>
      </c>
      <c r="D3" s="325"/>
      <c r="E3" s="64" t="s">
        <v>19</v>
      </c>
      <c r="F3" s="65" t="s">
        <v>19</v>
      </c>
      <c r="G3" s="60"/>
    </row>
    <row r="4" spans="2:7" ht="18.75" customHeight="1" x14ac:dyDescent="0.2">
      <c r="B4" s="60"/>
      <c r="C4" s="328" t="s">
        <v>93</v>
      </c>
      <c r="D4" s="329"/>
      <c r="E4" s="66" t="s">
        <v>19</v>
      </c>
      <c r="F4" s="67" t="s">
        <v>19</v>
      </c>
      <c r="G4" s="60"/>
    </row>
    <row r="5" spans="2:7" ht="18.75" customHeight="1" x14ac:dyDescent="0.2">
      <c r="B5" s="60"/>
      <c r="C5" s="328" t="s">
        <v>94</v>
      </c>
      <c r="D5" s="329"/>
      <c r="E5" s="66" t="s">
        <v>19</v>
      </c>
      <c r="F5" s="68" t="s">
        <v>19</v>
      </c>
      <c r="G5" s="60"/>
    </row>
    <row r="6" spans="2:7" ht="18.75" customHeight="1" x14ac:dyDescent="0.2">
      <c r="B6" s="60"/>
      <c r="C6" s="330" t="s">
        <v>95</v>
      </c>
      <c r="D6" s="69" t="s">
        <v>88</v>
      </c>
      <c r="E6" s="66" t="s">
        <v>19</v>
      </c>
      <c r="F6" s="68" t="s">
        <v>19</v>
      </c>
      <c r="G6" s="60"/>
    </row>
    <row r="7" spans="2:7" ht="19.5" customHeight="1" x14ac:dyDescent="0.2">
      <c r="B7" s="60"/>
      <c r="C7" s="331"/>
      <c r="D7" s="69" t="s">
        <v>89</v>
      </c>
      <c r="E7" s="66" t="s">
        <v>19</v>
      </c>
      <c r="F7" s="68" t="s">
        <v>19</v>
      </c>
      <c r="G7" s="60"/>
    </row>
    <row r="8" spans="2:7" ht="66" customHeight="1" thickBot="1" x14ac:dyDescent="0.25">
      <c r="B8" s="60"/>
      <c r="C8" s="332"/>
      <c r="D8" s="69" t="s">
        <v>90</v>
      </c>
      <c r="E8" s="66" t="s">
        <v>19</v>
      </c>
      <c r="F8" s="68" t="s">
        <v>19</v>
      </c>
      <c r="G8" s="60"/>
    </row>
    <row r="9" spans="2:7" ht="15.75" thickBot="1" x14ac:dyDescent="0.3">
      <c r="B9" s="60"/>
      <c r="C9" s="326" t="s">
        <v>91</v>
      </c>
      <c r="D9" s="327"/>
      <c r="E9" s="70" t="s">
        <v>19</v>
      </c>
      <c r="F9" s="71" t="s">
        <v>19</v>
      </c>
      <c r="G9" s="60"/>
    </row>
    <row r="10" spans="2:7" ht="8.25" customHeight="1" thickBot="1" x14ac:dyDescent="0.3">
      <c r="B10" s="60"/>
      <c r="C10" s="72"/>
      <c r="D10" s="72"/>
      <c r="E10" s="72"/>
      <c r="F10" s="72"/>
      <c r="G10" s="72"/>
    </row>
    <row r="11" spans="2:7" ht="18" customHeight="1" thickBot="1" x14ac:dyDescent="0.3">
      <c r="B11" s="60"/>
      <c r="C11" s="59" t="s">
        <v>96</v>
      </c>
      <c r="D11" s="72"/>
      <c r="E11" s="73" t="s">
        <v>97</v>
      </c>
      <c r="F11" s="74"/>
      <c r="G11" s="72"/>
    </row>
    <row r="12" spans="2:7" ht="18" customHeight="1" x14ac:dyDescent="0.25">
      <c r="B12" s="60"/>
      <c r="C12" s="59"/>
      <c r="D12" s="72"/>
      <c r="E12" s="60"/>
      <c r="F12" s="60"/>
      <c r="G12" s="60"/>
    </row>
    <row r="13" spans="2:7" x14ac:dyDescent="0.2">
      <c r="B13" s="60"/>
      <c r="C13" s="60"/>
      <c r="D13" s="60"/>
      <c r="E13" s="60"/>
      <c r="F13" s="60"/>
      <c r="G13" s="60"/>
    </row>
    <row r="14" spans="2:7" x14ac:dyDescent="0.2">
      <c r="B14" s="60"/>
      <c r="C14" s="60"/>
      <c r="D14" s="60"/>
      <c r="E14" s="60"/>
      <c r="F14" s="60"/>
      <c r="G14" s="60"/>
    </row>
    <row r="15" spans="2:7" x14ac:dyDescent="0.2">
      <c r="B15" s="60"/>
      <c r="C15" s="60"/>
      <c r="D15" s="60"/>
      <c r="E15" s="60"/>
      <c r="F15" s="60"/>
      <c r="G15" s="60"/>
    </row>
  </sheetData>
  <mergeCells count="5">
    <mergeCell ref="C3:D3"/>
    <mergeCell ref="C9:D9"/>
    <mergeCell ref="C5:D5"/>
    <mergeCell ref="C4:D4"/>
    <mergeCell ref="C6:C8"/>
  </mergeCells>
  <pageMargins left="0.7" right="0.7" top="0.75" bottom="0.75" header="0.3" footer="0.3"/>
  <pageSetup scale="9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showGridLines="0" rightToLeft="1" topLeftCell="A8" workbookViewId="0">
      <selection activeCell="G31" sqref="G31"/>
    </sheetView>
  </sheetViews>
  <sheetFormatPr defaultColWidth="9.140625" defaultRowHeight="14.25" x14ac:dyDescent="0.2"/>
  <cols>
    <col min="1" max="1" width="19.5703125" style="20" customWidth="1"/>
    <col min="2" max="2" width="12.85546875" style="20" customWidth="1"/>
    <col min="3" max="3" width="11.140625" style="20" customWidth="1"/>
    <col min="4" max="4" width="24.140625" style="20" customWidth="1"/>
    <col min="5" max="8" width="9.7109375" style="20" customWidth="1"/>
    <col min="9" max="11" width="4" style="20" customWidth="1"/>
    <col min="12" max="12" width="24.140625" style="20" customWidth="1"/>
    <col min="13" max="16" width="9.7109375" style="20" customWidth="1"/>
    <col min="17" max="16384" width="9.140625" style="20"/>
  </cols>
  <sheetData>
    <row r="1" spans="1:18" ht="15.75" thickBot="1" x14ac:dyDescent="0.3">
      <c r="A1" s="75" t="s">
        <v>98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ht="45.75" thickBot="1" x14ac:dyDescent="0.3">
      <c r="A2" s="76" t="s">
        <v>99</v>
      </c>
      <c r="B2" s="60"/>
      <c r="C2" s="95" t="s">
        <v>227</v>
      </c>
      <c r="D2" s="72"/>
      <c r="E2" s="78" t="s">
        <v>73</v>
      </c>
      <c r="F2" s="79"/>
      <c r="G2" s="78" t="s">
        <v>100</v>
      </c>
      <c r="H2" s="79"/>
      <c r="I2" s="72"/>
      <c r="J2" s="72"/>
      <c r="K2" s="77" t="s">
        <v>105</v>
      </c>
      <c r="L2" s="72"/>
      <c r="M2" s="78" t="s">
        <v>73</v>
      </c>
      <c r="N2" s="79"/>
      <c r="O2" s="78" t="s">
        <v>100</v>
      </c>
      <c r="P2" s="79"/>
      <c r="Q2" s="60"/>
      <c r="R2" s="60"/>
    </row>
    <row r="3" spans="1:18" ht="30.75" customHeight="1" thickBot="1" x14ac:dyDescent="0.3">
      <c r="A3" s="75"/>
      <c r="B3" s="60"/>
      <c r="C3" s="80" t="s">
        <v>85</v>
      </c>
      <c r="D3" s="81"/>
      <c r="E3" s="82" t="s">
        <v>101</v>
      </c>
      <c r="F3" s="83" t="s">
        <v>102</v>
      </c>
      <c r="G3" s="84" t="s">
        <v>103</v>
      </c>
      <c r="H3" s="83" t="s">
        <v>104</v>
      </c>
      <c r="I3" s="72"/>
      <c r="J3" s="72"/>
      <c r="K3" s="80" t="s">
        <v>85</v>
      </c>
      <c r="L3" s="81"/>
      <c r="M3" s="82" t="s">
        <v>101</v>
      </c>
      <c r="N3" s="83" t="s">
        <v>102</v>
      </c>
      <c r="O3" s="84" t="s">
        <v>103</v>
      </c>
      <c r="P3" s="83" t="s">
        <v>104</v>
      </c>
      <c r="Q3" s="60"/>
      <c r="R3" s="60"/>
    </row>
    <row r="4" spans="1:18" ht="18.95" customHeight="1" x14ac:dyDescent="0.25">
      <c r="A4" s="60"/>
      <c r="B4" s="60"/>
      <c r="C4" s="324" t="s">
        <v>92</v>
      </c>
      <c r="D4" s="325"/>
      <c r="E4" s="85" t="s">
        <v>20</v>
      </c>
      <c r="F4" s="86" t="s">
        <v>20</v>
      </c>
      <c r="G4" s="87" t="s">
        <v>20</v>
      </c>
      <c r="H4" s="86" t="s">
        <v>20</v>
      </c>
      <c r="I4" s="72"/>
      <c r="J4" s="72"/>
      <c r="K4" s="324" t="s">
        <v>92</v>
      </c>
      <c r="L4" s="325"/>
      <c r="M4" s="85" t="s">
        <v>49</v>
      </c>
      <c r="N4" s="86" t="s">
        <v>49</v>
      </c>
      <c r="O4" s="87" t="s">
        <v>49</v>
      </c>
      <c r="P4" s="86" t="s">
        <v>49</v>
      </c>
      <c r="Q4" s="60"/>
      <c r="R4" s="60"/>
    </row>
    <row r="5" spans="1:18" ht="18.95" customHeight="1" x14ac:dyDescent="0.25">
      <c r="A5" s="88"/>
      <c r="B5" s="60"/>
      <c r="C5" s="328" t="s">
        <v>93</v>
      </c>
      <c r="D5" s="329"/>
      <c r="E5" s="89" t="s">
        <v>20</v>
      </c>
      <c r="F5" s="90" t="s">
        <v>20</v>
      </c>
      <c r="G5" s="91" t="s">
        <v>20</v>
      </c>
      <c r="H5" s="90" t="s">
        <v>20</v>
      </c>
      <c r="I5" s="72"/>
      <c r="J5" s="72"/>
      <c r="K5" s="328" t="s">
        <v>93</v>
      </c>
      <c r="L5" s="329"/>
      <c r="M5" s="89" t="s">
        <v>49</v>
      </c>
      <c r="N5" s="90" t="s">
        <v>49</v>
      </c>
      <c r="O5" s="91" t="s">
        <v>49</v>
      </c>
      <c r="P5" s="90" t="s">
        <v>49</v>
      </c>
      <c r="Q5" s="60"/>
      <c r="R5" s="60"/>
    </row>
    <row r="6" spans="1:18" ht="18.95" customHeight="1" x14ac:dyDescent="0.25">
      <c r="A6" s="60"/>
      <c r="B6" s="60"/>
      <c r="C6" s="328" t="s">
        <v>94</v>
      </c>
      <c r="D6" s="329"/>
      <c r="E6" s="89" t="s">
        <v>20</v>
      </c>
      <c r="F6" s="90" t="s">
        <v>20</v>
      </c>
      <c r="G6" s="91" t="s">
        <v>20</v>
      </c>
      <c r="H6" s="90" t="s">
        <v>20</v>
      </c>
      <c r="I6" s="72"/>
      <c r="J6" s="72"/>
      <c r="K6" s="328" t="s">
        <v>94</v>
      </c>
      <c r="L6" s="329"/>
      <c r="M6" s="89" t="s">
        <v>49</v>
      </c>
      <c r="N6" s="90" t="s">
        <v>49</v>
      </c>
      <c r="O6" s="91" t="s">
        <v>49</v>
      </c>
      <c r="P6" s="90" t="s">
        <v>49</v>
      </c>
      <c r="Q6" s="60"/>
      <c r="R6" s="60"/>
    </row>
    <row r="7" spans="1:18" ht="18.95" customHeight="1" x14ac:dyDescent="0.25">
      <c r="A7" s="60"/>
      <c r="B7" s="60"/>
      <c r="C7" s="330" t="s">
        <v>95</v>
      </c>
      <c r="D7" s="69" t="s">
        <v>88</v>
      </c>
      <c r="E7" s="89" t="s">
        <v>20</v>
      </c>
      <c r="F7" s="90" t="s">
        <v>20</v>
      </c>
      <c r="G7" s="91" t="s">
        <v>20</v>
      </c>
      <c r="H7" s="90" t="s">
        <v>20</v>
      </c>
      <c r="I7" s="72"/>
      <c r="J7" s="72"/>
      <c r="K7" s="330" t="s">
        <v>95</v>
      </c>
      <c r="L7" s="69" t="s">
        <v>88</v>
      </c>
      <c r="M7" s="89" t="s">
        <v>49</v>
      </c>
      <c r="N7" s="90" t="s">
        <v>49</v>
      </c>
      <c r="O7" s="91" t="s">
        <v>49</v>
      </c>
      <c r="P7" s="90" t="s">
        <v>49</v>
      </c>
      <c r="Q7" s="60"/>
      <c r="R7" s="60"/>
    </row>
    <row r="8" spans="1:18" ht="18.95" customHeight="1" x14ac:dyDescent="0.25">
      <c r="A8" s="60"/>
      <c r="B8" s="60"/>
      <c r="C8" s="331"/>
      <c r="D8" s="69" t="s">
        <v>89</v>
      </c>
      <c r="E8" s="89" t="s">
        <v>20</v>
      </c>
      <c r="F8" s="90" t="s">
        <v>20</v>
      </c>
      <c r="G8" s="91" t="s">
        <v>20</v>
      </c>
      <c r="H8" s="90" t="s">
        <v>20</v>
      </c>
      <c r="I8" s="72"/>
      <c r="J8" s="72"/>
      <c r="K8" s="331"/>
      <c r="L8" s="69" t="s">
        <v>89</v>
      </c>
      <c r="M8" s="89" t="s">
        <v>49</v>
      </c>
      <c r="N8" s="90" t="s">
        <v>49</v>
      </c>
      <c r="O8" s="91" t="s">
        <v>49</v>
      </c>
      <c r="P8" s="90" t="s">
        <v>49</v>
      </c>
      <c r="Q8" s="60"/>
      <c r="R8" s="60"/>
    </row>
    <row r="9" spans="1:18" ht="18.95" customHeight="1" thickBot="1" x14ac:dyDescent="0.3">
      <c r="A9" s="60"/>
      <c r="B9" s="60"/>
      <c r="C9" s="332"/>
      <c r="D9" s="69" t="s">
        <v>90</v>
      </c>
      <c r="E9" s="89" t="s">
        <v>20</v>
      </c>
      <c r="F9" s="90" t="s">
        <v>20</v>
      </c>
      <c r="G9" s="91" t="s">
        <v>20</v>
      </c>
      <c r="H9" s="90" t="s">
        <v>20</v>
      </c>
      <c r="I9" s="72"/>
      <c r="J9" s="72"/>
      <c r="K9" s="332"/>
      <c r="L9" s="69" t="s">
        <v>90</v>
      </c>
      <c r="M9" s="89" t="s">
        <v>49</v>
      </c>
      <c r="N9" s="90" t="s">
        <v>49</v>
      </c>
      <c r="O9" s="91" t="s">
        <v>49</v>
      </c>
      <c r="P9" s="90" t="s">
        <v>49</v>
      </c>
      <c r="Q9" s="60"/>
      <c r="R9" s="60"/>
    </row>
    <row r="10" spans="1:18" ht="21.75" customHeight="1" thickBot="1" x14ac:dyDescent="0.3">
      <c r="A10" s="75"/>
      <c r="B10" s="60"/>
      <c r="C10" s="326" t="s">
        <v>107</v>
      </c>
      <c r="D10" s="327"/>
      <c r="E10" s="92" t="s">
        <v>20</v>
      </c>
      <c r="F10" s="93" t="s">
        <v>20</v>
      </c>
      <c r="G10" s="94" t="s">
        <v>20</v>
      </c>
      <c r="H10" s="93" t="s">
        <v>20</v>
      </c>
      <c r="I10" s="72"/>
      <c r="J10" s="72"/>
      <c r="K10" s="326" t="s">
        <v>108</v>
      </c>
      <c r="L10" s="327"/>
      <c r="M10" s="92" t="s">
        <v>49</v>
      </c>
      <c r="N10" s="93" t="s">
        <v>49</v>
      </c>
      <c r="O10" s="94" t="s">
        <v>49</v>
      </c>
      <c r="P10" s="93" t="s">
        <v>49</v>
      </c>
      <c r="Q10" s="60"/>
      <c r="R10" s="60"/>
    </row>
    <row r="11" spans="1:18" ht="27" customHeight="1" thickBot="1" x14ac:dyDescent="0.3">
      <c r="A11" s="60"/>
      <c r="B11" s="60"/>
      <c r="C11" s="59" t="s">
        <v>106</v>
      </c>
      <c r="D11" s="72"/>
      <c r="E11" s="73" t="s">
        <v>109</v>
      </c>
      <c r="F11" s="74"/>
      <c r="G11" s="73" t="s">
        <v>109</v>
      </c>
      <c r="H11" s="74"/>
      <c r="I11" s="72"/>
      <c r="J11" s="72"/>
      <c r="K11" s="59" t="s">
        <v>106</v>
      </c>
      <c r="L11" s="72"/>
      <c r="M11" s="73" t="s">
        <v>109</v>
      </c>
      <c r="N11" s="74"/>
      <c r="O11" s="73" t="s">
        <v>109</v>
      </c>
      <c r="P11" s="74"/>
      <c r="Q11" s="60"/>
      <c r="R11" s="60"/>
    </row>
    <row r="12" spans="1:18" x14ac:dyDescent="0.2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</row>
    <row r="13" spans="1:18" x14ac:dyDescent="0.2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1:18" x14ac:dyDescent="0.2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</row>
    <row r="15" spans="1:18" x14ac:dyDescent="0.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</row>
    <row r="16" spans="1:18" x14ac:dyDescent="0.2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</row>
    <row r="17" spans="1:18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</row>
    <row r="18" spans="1:18" x14ac:dyDescent="0.2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</row>
  </sheetData>
  <mergeCells count="10">
    <mergeCell ref="C5:D5"/>
    <mergeCell ref="C6:D6"/>
    <mergeCell ref="C4:D4"/>
    <mergeCell ref="C10:D10"/>
    <mergeCell ref="C7:C9"/>
    <mergeCell ref="K7:K9"/>
    <mergeCell ref="K5:L5"/>
    <mergeCell ref="K6:L6"/>
    <mergeCell ref="K4:L4"/>
    <mergeCell ref="K10:L10"/>
  </mergeCells>
  <pageMargins left="0.7" right="0.7" top="0.75" bottom="0.75" header="0.3" footer="0.3"/>
  <pageSetup scale="9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4"/>
  <sheetViews>
    <sheetView showGridLines="0" rightToLeft="1" zoomScale="90" zoomScaleNormal="90" workbookViewId="0">
      <selection activeCell="Q7" sqref="Q7"/>
    </sheetView>
  </sheetViews>
  <sheetFormatPr defaultRowHeight="15" x14ac:dyDescent="0.25"/>
  <cols>
    <col min="1" max="1" width="3.7109375" customWidth="1"/>
    <col min="2" max="2" width="20.5703125" customWidth="1"/>
    <col min="3" max="23" width="10.7109375" customWidth="1"/>
  </cols>
  <sheetData>
    <row r="2" spans="1:19" x14ac:dyDescent="0.25">
      <c r="A2" s="102"/>
      <c r="B2" s="103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25.5" x14ac:dyDescent="0.25">
      <c r="A3" s="104"/>
      <c r="B3" s="105"/>
      <c r="C3" s="106" t="s">
        <v>111</v>
      </c>
      <c r="D3" s="107"/>
      <c r="E3" s="107"/>
      <c r="F3" s="108"/>
      <c r="G3" s="106" t="s">
        <v>228</v>
      </c>
      <c r="H3" s="108"/>
      <c r="I3" s="106" t="s">
        <v>112</v>
      </c>
      <c r="J3" s="107"/>
      <c r="K3" s="107"/>
      <c r="L3" s="108"/>
      <c r="M3" s="106" t="s">
        <v>113</v>
      </c>
      <c r="N3" s="107"/>
      <c r="O3" s="108"/>
      <c r="P3" s="106" t="s">
        <v>114</v>
      </c>
      <c r="Q3" s="107"/>
      <c r="R3" s="108"/>
      <c r="S3" s="102"/>
    </row>
    <row r="4" spans="1:19" ht="25.5" x14ac:dyDescent="0.25">
      <c r="A4" s="109" t="s">
        <v>110</v>
      </c>
      <c r="B4" s="110"/>
      <c r="C4" s="96" t="s">
        <v>116</v>
      </c>
      <c r="D4" s="96" t="s">
        <v>117</v>
      </c>
      <c r="E4" s="96" t="s">
        <v>118</v>
      </c>
      <c r="F4" s="96" t="s">
        <v>119</v>
      </c>
      <c r="G4" s="96" t="s">
        <v>229</v>
      </c>
      <c r="H4" s="96" t="s">
        <v>231</v>
      </c>
      <c r="I4" s="97" t="s">
        <v>120</v>
      </c>
      <c r="J4" s="97" t="s">
        <v>121</v>
      </c>
      <c r="K4" s="97" t="s">
        <v>122</v>
      </c>
      <c r="L4" s="97" t="s">
        <v>123</v>
      </c>
      <c r="M4" s="97" t="s">
        <v>124</v>
      </c>
      <c r="N4" s="97" t="s">
        <v>125</v>
      </c>
      <c r="O4" s="97" t="s">
        <v>126</v>
      </c>
      <c r="P4" s="97" t="s">
        <v>127</v>
      </c>
      <c r="Q4" s="97" t="s">
        <v>128</v>
      </c>
      <c r="R4" s="98" t="s">
        <v>230</v>
      </c>
      <c r="S4" s="102"/>
    </row>
    <row r="5" spans="1:19" ht="12" customHeight="1" thickBot="1" x14ac:dyDescent="0.3">
      <c r="A5" s="111"/>
      <c r="B5" s="112"/>
      <c r="C5" s="99" t="s">
        <v>16</v>
      </c>
      <c r="D5" s="99" t="s">
        <v>17</v>
      </c>
      <c r="E5" s="99" t="s">
        <v>18</v>
      </c>
      <c r="F5" s="99" t="s">
        <v>28</v>
      </c>
      <c r="G5" s="99" t="s">
        <v>33</v>
      </c>
      <c r="H5" s="99" t="s">
        <v>34</v>
      </c>
      <c r="I5" s="99" t="s">
        <v>15</v>
      </c>
      <c r="J5" s="99" t="s">
        <v>35</v>
      </c>
      <c r="K5" s="99" t="s">
        <v>36</v>
      </c>
      <c r="L5" s="99" t="s">
        <v>37</v>
      </c>
      <c r="M5" s="99" t="s">
        <v>38</v>
      </c>
      <c r="N5" s="99" t="s">
        <v>39</v>
      </c>
      <c r="O5" s="99" t="s">
        <v>40</v>
      </c>
      <c r="P5" s="99" t="s">
        <v>41</v>
      </c>
      <c r="Q5" s="99" t="s">
        <v>42</v>
      </c>
      <c r="R5" s="100" t="s">
        <v>43</v>
      </c>
      <c r="S5" s="102"/>
    </row>
    <row r="6" spans="1:19" ht="21.95" customHeight="1" x14ac:dyDescent="0.25">
      <c r="A6" s="324" t="s">
        <v>92</v>
      </c>
      <c r="B6" s="325"/>
      <c r="C6" s="114">
        <v>68749</v>
      </c>
      <c r="D6" s="114">
        <v>0</v>
      </c>
      <c r="E6" s="114">
        <v>0</v>
      </c>
      <c r="F6" s="115">
        <f>C6+D6</f>
        <v>68749</v>
      </c>
      <c r="G6" s="115">
        <f>C6+D6+E6</f>
        <v>68749</v>
      </c>
      <c r="H6" s="115">
        <f>G6-M6</f>
        <v>43186</v>
      </c>
      <c r="I6" s="115">
        <v>24834</v>
      </c>
      <c r="J6" s="115">
        <v>24837</v>
      </c>
      <c r="K6" s="115">
        <f>J6-I6</f>
        <v>3</v>
      </c>
      <c r="L6" s="116">
        <f>J6/I6</f>
        <v>1.0001208021261174</v>
      </c>
      <c r="M6" s="115">
        <v>25563</v>
      </c>
      <c r="N6" s="115">
        <f>J6-M6</f>
        <v>-726</v>
      </c>
      <c r="O6" s="116">
        <f>J6/M6</f>
        <v>0.9715995775143762</v>
      </c>
      <c r="P6" s="117">
        <f t="shared" ref="P6:P12" si="0">(I6/F6)*100</f>
        <v>36.12270723937803</v>
      </c>
      <c r="Q6" s="117">
        <f t="shared" ref="Q6:Q12" si="1">(J6/F6)*100</f>
        <v>36.12707093921366</v>
      </c>
      <c r="R6" s="118">
        <f t="shared" ref="R6:R12" si="2">(J6/G6)*100</f>
        <v>36.12707093921366</v>
      </c>
      <c r="S6" s="102"/>
    </row>
    <row r="7" spans="1:19" ht="21.95" customHeight="1" x14ac:dyDescent="0.25">
      <c r="A7" s="328" t="s">
        <v>93</v>
      </c>
      <c r="B7" s="329"/>
      <c r="C7" s="119">
        <v>198375</v>
      </c>
      <c r="D7" s="119">
        <v>0</v>
      </c>
      <c r="E7" s="119">
        <v>0</v>
      </c>
      <c r="F7" s="120">
        <f t="shared" ref="F7:F11" si="3">C7+D7</f>
        <v>198375</v>
      </c>
      <c r="G7" s="115">
        <f t="shared" ref="G7:G11" si="4">C7+D7+E7</f>
        <v>198375</v>
      </c>
      <c r="H7" s="115">
        <f t="shared" ref="H7:H11" si="5">G7-M7</f>
        <v>155399</v>
      </c>
      <c r="I7" s="120">
        <v>45013</v>
      </c>
      <c r="J7" s="120">
        <v>45004</v>
      </c>
      <c r="K7" s="115">
        <f t="shared" ref="K7:K11" si="6">J7-I7</f>
        <v>-9</v>
      </c>
      <c r="L7" s="116">
        <f t="shared" ref="L7:L11" si="7">J7/I7</f>
        <v>0.99980005776109127</v>
      </c>
      <c r="M7" s="120">
        <v>42976</v>
      </c>
      <c r="N7" s="115">
        <f t="shared" ref="N7:N11" si="8">J7-M7</f>
        <v>2028</v>
      </c>
      <c r="O7" s="116">
        <f t="shared" ref="O7:O11" si="9">J7/M7</f>
        <v>1.0471891288160835</v>
      </c>
      <c r="P7" s="121">
        <f t="shared" si="0"/>
        <v>22.690863264020162</v>
      </c>
      <c r="Q7" s="121">
        <f t="shared" si="1"/>
        <v>22.686326402016384</v>
      </c>
      <c r="R7" s="122">
        <f t="shared" si="2"/>
        <v>22.686326402016384</v>
      </c>
      <c r="S7" s="102"/>
    </row>
    <row r="8" spans="1:19" ht="21.95" customHeight="1" x14ac:dyDescent="0.25">
      <c r="A8" s="328" t="s">
        <v>94</v>
      </c>
      <c r="B8" s="329"/>
      <c r="C8" s="123">
        <v>116186</v>
      </c>
      <c r="D8" s="123">
        <v>0</v>
      </c>
      <c r="E8" s="123">
        <v>0</v>
      </c>
      <c r="F8" s="124">
        <f t="shared" si="3"/>
        <v>116186</v>
      </c>
      <c r="G8" s="115">
        <f t="shared" si="4"/>
        <v>116186</v>
      </c>
      <c r="H8" s="115">
        <f t="shared" si="5"/>
        <v>95428</v>
      </c>
      <c r="I8" s="124">
        <v>20012</v>
      </c>
      <c r="J8" s="124">
        <v>20013</v>
      </c>
      <c r="K8" s="115">
        <f t="shared" si="6"/>
        <v>1</v>
      </c>
      <c r="L8" s="116">
        <f t="shared" si="7"/>
        <v>1.0000499700179892</v>
      </c>
      <c r="M8" s="124">
        <v>20758</v>
      </c>
      <c r="N8" s="115">
        <f t="shared" si="8"/>
        <v>-745</v>
      </c>
      <c r="O8" s="116">
        <f t="shared" si="9"/>
        <v>0.96411022256479428</v>
      </c>
      <c r="P8" s="125">
        <f t="shared" si="0"/>
        <v>17.224106174582136</v>
      </c>
      <c r="Q8" s="125">
        <f t="shared" si="1"/>
        <v>17.22496686347753</v>
      </c>
      <c r="R8" s="126">
        <f t="shared" si="2"/>
        <v>17.22496686347753</v>
      </c>
      <c r="S8" s="102"/>
    </row>
    <row r="9" spans="1:19" ht="21.95" customHeight="1" x14ac:dyDescent="0.25">
      <c r="A9" s="333" t="s">
        <v>95</v>
      </c>
      <c r="B9" s="69" t="s">
        <v>88</v>
      </c>
      <c r="C9" s="123">
        <f>116186*0.5</f>
        <v>58093</v>
      </c>
      <c r="D9" s="123">
        <v>0</v>
      </c>
      <c r="E9" s="123">
        <v>0</v>
      </c>
      <c r="F9" s="124">
        <f t="shared" si="3"/>
        <v>58093</v>
      </c>
      <c r="G9" s="115">
        <f t="shared" si="4"/>
        <v>58093</v>
      </c>
      <c r="H9" s="115">
        <f t="shared" si="5"/>
        <v>47714</v>
      </c>
      <c r="I9" s="124">
        <f>20012*0.5</f>
        <v>10006</v>
      </c>
      <c r="J9" s="124">
        <f>20013*0.5</f>
        <v>10006.5</v>
      </c>
      <c r="K9" s="115">
        <f t="shared" si="6"/>
        <v>0.5</v>
      </c>
      <c r="L9" s="116">
        <f t="shared" si="7"/>
        <v>1.0000499700179892</v>
      </c>
      <c r="M9" s="124">
        <f>20758*0.5</f>
        <v>10379</v>
      </c>
      <c r="N9" s="115">
        <f t="shared" si="8"/>
        <v>-372.5</v>
      </c>
      <c r="O9" s="116">
        <f t="shared" si="9"/>
        <v>0.96411022256479428</v>
      </c>
      <c r="P9" s="125">
        <f t="shared" si="0"/>
        <v>17.224106174582136</v>
      </c>
      <c r="Q9" s="125">
        <f t="shared" si="1"/>
        <v>17.22496686347753</v>
      </c>
      <c r="R9" s="126">
        <f t="shared" si="2"/>
        <v>17.22496686347753</v>
      </c>
      <c r="S9" s="102"/>
    </row>
    <row r="10" spans="1:19" ht="21.95" customHeight="1" x14ac:dyDescent="0.25">
      <c r="A10" s="333"/>
      <c r="B10" s="69" t="s">
        <v>89</v>
      </c>
      <c r="C10" s="123">
        <v>69325</v>
      </c>
      <c r="D10" s="123">
        <v>0</v>
      </c>
      <c r="E10" s="123">
        <v>0</v>
      </c>
      <c r="F10" s="124">
        <f t="shared" si="3"/>
        <v>69325</v>
      </c>
      <c r="G10" s="115">
        <f t="shared" si="4"/>
        <v>69325</v>
      </c>
      <c r="H10" s="115">
        <f t="shared" si="5"/>
        <v>61726</v>
      </c>
      <c r="I10" s="124">
        <v>7264</v>
      </c>
      <c r="J10" s="124">
        <v>7266</v>
      </c>
      <c r="K10" s="115">
        <f t="shared" si="6"/>
        <v>2</v>
      </c>
      <c r="L10" s="116">
        <f t="shared" si="7"/>
        <v>1.0002753303964758</v>
      </c>
      <c r="M10" s="124">
        <v>7599</v>
      </c>
      <c r="N10" s="115">
        <f t="shared" si="8"/>
        <v>-333</v>
      </c>
      <c r="O10" s="116">
        <f t="shared" si="9"/>
        <v>0.95617844453217526</v>
      </c>
      <c r="P10" s="125">
        <f t="shared" si="0"/>
        <v>10.47818247385503</v>
      </c>
      <c r="Q10" s="125">
        <f t="shared" si="1"/>
        <v>10.481067435989901</v>
      </c>
      <c r="R10" s="126">
        <f t="shared" si="2"/>
        <v>10.481067435989901</v>
      </c>
      <c r="S10" s="102"/>
    </row>
    <row r="11" spans="1:19" ht="21.95" customHeight="1" x14ac:dyDescent="0.25">
      <c r="A11" s="333"/>
      <c r="B11" s="69" t="s">
        <v>90</v>
      </c>
      <c r="C11" s="123">
        <v>128927</v>
      </c>
      <c r="D11" s="123">
        <v>0</v>
      </c>
      <c r="E11" s="123">
        <v>0</v>
      </c>
      <c r="F11" s="124">
        <f t="shared" si="3"/>
        <v>128927</v>
      </c>
      <c r="G11" s="115">
        <f t="shared" si="4"/>
        <v>128927</v>
      </c>
      <c r="H11" s="115">
        <f t="shared" si="5"/>
        <v>84470</v>
      </c>
      <c r="I11" s="124">
        <v>45809</v>
      </c>
      <c r="J11" s="124">
        <v>45805</v>
      </c>
      <c r="K11" s="115">
        <f t="shared" si="6"/>
        <v>-4</v>
      </c>
      <c r="L11" s="116">
        <f t="shared" si="7"/>
        <v>0.9999126809142308</v>
      </c>
      <c r="M11" s="124">
        <v>44457</v>
      </c>
      <c r="N11" s="115">
        <f t="shared" si="8"/>
        <v>1348</v>
      </c>
      <c r="O11" s="116">
        <f t="shared" si="9"/>
        <v>1.0303214341948399</v>
      </c>
      <c r="P11" s="125">
        <f t="shared" si="0"/>
        <v>35.530959380114332</v>
      </c>
      <c r="Q11" s="125">
        <f t="shared" si="1"/>
        <v>35.527856849224754</v>
      </c>
      <c r="R11" s="126">
        <f t="shared" si="2"/>
        <v>35.527856849224754</v>
      </c>
      <c r="S11" s="102"/>
    </row>
    <row r="12" spans="1:19" x14ac:dyDescent="0.25">
      <c r="A12" s="127" t="s">
        <v>115</v>
      </c>
      <c r="B12" s="128"/>
      <c r="C12" s="129">
        <f t="shared" ref="C12:K12" si="10">SUM(C6:C11)</f>
        <v>639655</v>
      </c>
      <c r="D12" s="128">
        <f t="shared" si="10"/>
        <v>0</v>
      </c>
      <c r="E12" s="128">
        <f t="shared" si="10"/>
        <v>0</v>
      </c>
      <c r="F12" s="130">
        <f t="shared" si="10"/>
        <v>639655</v>
      </c>
      <c r="G12" s="129">
        <f t="shared" si="10"/>
        <v>639655</v>
      </c>
      <c r="H12" s="130">
        <f t="shared" si="10"/>
        <v>487923</v>
      </c>
      <c r="I12" s="129">
        <f t="shared" si="10"/>
        <v>152938</v>
      </c>
      <c r="J12" s="128">
        <f t="shared" si="10"/>
        <v>152931.5</v>
      </c>
      <c r="K12" s="128">
        <f t="shared" si="10"/>
        <v>-6.5</v>
      </c>
      <c r="L12" s="131">
        <f>J12/I12</f>
        <v>0.99995749911728937</v>
      </c>
      <c r="M12" s="129">
        <f>SUM(M6:M11)</f>
        <v>151732</v>
      </c>
      <c r="N12" s="128">
        <f>SUM(N6:N11)</f>
        <v>1199.5</v>
      </c>
      <c r="O12" s="131">
        <f>J12/M12</f>
        <v>1.0079053858118261</v>
      </c>
      <c r="P12" s="132">
        <f t="shared" si="0"/>
        <v>23.909451188531317</v>
      </c>
      <c r="Q12" s="133">
        <f t="shared" si="1"/>
        <v>23.90843501575068</v>
      </c>
      <c r="R12" s="134">
        <f t="shared" si="2"/>
        <v>23.90843501575068</v>
      </c>
      <c r="S12" s="102"/>
    </row>
    <row r="13" spans="1:19" x14ac:dyDescent="0.25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</row>
    <row r="14" spans="1:19" x14ac:dyDescent="0.25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</row>
    <row r="15" spans="1:19" x14ac:dyDescent="0.25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</row>
    <row r="17" spans="2:23" x14ac:dyDescent="0.25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</row>
    <row r="18" spans="2:23" x14ac:dyDescent="0.25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2:23" x14ac:dyDescent="0.25"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</row>
    <row r="20" spans="2:23" x14ac:dyDescent="0.25"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</row>
    <row r="21" spans="2:23" x14ac:dyDescent="0.25"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spans="2:23" x14ac:dyDescent="0.25"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spans="2:23" x14ac:dyDescent="0.25"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</row>
    <row r="24" spans="2:23" x14ac:dyDescent="0.25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</sheetData>
  <mergeCells count="4">
    <mergeCell ref="A9:A11"/>
    <mergeCell ref="A6:B6"/>
    <mergeCell ref="A7:B7"/>
    <mergeCell ref="A8:B8"/>
  </mergeCells>
  <pageMargins left="0.7" right="0.7" top="0.75" bottom="0.75" header="0.3" footer="0.3"/>
  <pageSetup orientation="portrait" r:id="rId1"/>
  <ignoredErrors>
    <ignoredError sqref="O12 L12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74"/>
  <sheetViews>
    <sheetView showGridLines="0" rightToLeft="1" topLeftCell="AD28" zoomScale="85" zoomScaleNormal="85" workbookViewId="0">
      <selection activeCell="AQ45" sqref="AQ45"/>
    </sheetView>
  </sheetViews>
  <sheetFormatPr defaultRowHeight="15" x14ac:dyDescent="0.25"/>
  <cols>
    <col min="1" max="1" width="18.5703125" bestFit="1" customWidth="1"/>
    <col min="2" max="2" width="22.28515625" bestFit="1" customWidth="1"/>
    <col min="21" max="21" width="9.140625" customWidth="1"/>
    <col min="41" max="41" width="2.7109375" customWidth="1"/>
  </cols>
  <sheetData>
    <row r="2" spans="1:52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</row>
    <row r="3" spans="1:52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1:52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</row>
    <row r="5" spans="1:52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</row>
    <row r="6" spans="1:52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</row>
    <row r="7" spans="1:52" x14ac:dyDescent="0.25">
      <c r="A7" s="39"/>
      <c r="B7" s="39" t="s">
        <v>129</v>
      </c>
      <c r="C7" s="135"/>
      <c r="D7" s="135">
        <f t="shared" ref="D7:N7" si="0">D14/D17</f>
        <v>0.88888888888888895</v>
      </c>
      <c r="E7" s="135">
        <f t="shared" si="0"/>
        <v>0.9107142857142857</v>
      </c>
      <c r="F7" s="135">
        <f t="shared" si="0"/>
        <v>0.91666666666666663</v>
      </c>
      <c r="G7" s="135">
        <f t="shared" si="0"/>
        <v>0.9375</v>
      </c>
      <c r="H7" s="135">
        <f t="shared" si="0"/>
        <v>0.9</v>
      </c>
      <c r="I7" s="135">
        <f t="shared" si="0"/>
        <v>0.94444444444444442</v>
      </c>
      <c r="J7" s="135">
        <f t="shared" si="0"/>
        <v>1</v>
      </c>
      <c r="K7" s="135">
        <f t="shared" si="0"/>
        <v>1.1111111111111112</v>
      </c>
      <c r="L7" s="135">
        <f t="shared" si="0"/>
        <v>1.1111111111111112</v>
      </c>
      <c r="M7" s="135">
        <f t="shared" si="0"/>
        <v>1.125</v>
      </c>
      <c r="N7" s="135">
        <f t="shared" si="0"/>
        <v>1.1428571428571428</v>
      </c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</row>
    <row r="8" spans="1:52" x14ac:dyDescent="0.25">
      <c r="A8" s="39"/>
      <c r="B8" s="39" t="s">
        <v>130</v>
      </c>
      <c r="C8" s="136"/>
      <c r="D8" s="136">
        <f t="shared" ref="D8:N8" si="1">D14/D11</f>
        <v>0.8</v>
      </c>
      <c r="E8" s="136">
        <f t="shared" si="1"/>
        <v>0.85</v>
      </c>
      <c r="F8" s="136">
        <f t="shared" si="1"/>
        <v>0.7857142857142857</v>
      </c>
      <c r="G8" s="136">
        <f t="shared" si="1"/>
        <v>0.75</v>
      </c>
      <c r="H8" s="136">
        <f t="shared" si="1"/>
        <v>0.72</v>
      </c>
      <c r="I8" s="136">
        <f t="shared" si="1"/>
        <v>1.2142857142857142</v>
      </c>
      <c r="J8" s="136">
        <f t="shared" si="1"/>
        <v>1.125</v>
      </c>
      <c r="K8" s="136">
        <f t="shared" si="1"/>
        <v>1.0526315789473684</v>
      </c>
      <c r="L8" s="136">
        <f t="shared" si="1"/>
        <v>0.90909090909090906</v>
      </c>
      <c r="M8" s="136">
        <f t="shared" si="1"/>
        <v>1</v>
      </c>
      <c r="N8" s="136">
        <f t="shared" si="1"/>
        <v>0.88888888888888884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</row>
    <row r="9" spans="1:52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</row>
    <row r="10" spans="1:52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</row>
    <row r="11" spans="1:52" x14ac:dyDescent="0.25">
      <c r="A11" s="39" t="s">
        <v>133</v>
      </c>
      <c r="B11" s="137" t="s">
        <v>131</v>
      </c>
      <c r="C11" s="138">
        <v>0</v>
      </c>
      <c r="D11" s="138">
        <v>2</v>
      </c>
      <c r="E11" s="138">
        <v>3</v>
      </c>
      <c r="F11" s="138">
        <v>7</v>
      </c>
      <c r="G11" s="138">
        <v>10</v>
      </c>
      <c r="H11" s="138">
        <v>10</v>
      </c>
      <c r="I11" s="138">
        <v>7</v>
      </c>
      <c r="J11" s="138">
        <v>8</v>
      </c>
      <c r="K11" s="138">
        <v>9.5</v>
      </c>
      <c r="L11" s="138">
        <v>11</v>
      </c>
      <c r="M11" s="138">
        <v>9</v>
      </c>
      <c r="N11" s="138">
        <v>9</v>
      </c>
      <c r="O11" s="139"/>
      <c r="P11" s="139"/>
      <c r="Q11" s="139"/>
      <c r="R11" s="139"/>
      <c r="S11" s="139"/>
      <c r="T11" s="139"/>
      <c r="U11" s="139"/>
      <c r="V11" s="139"/>
      <c r="W11" s="39" t="s">
        <v>138</v>
      </c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</row>
    <row r="12" spans="1:52" ht="60" x14ac:dyDescent="0.25">
      <c r="A12" s="39"/>
      <c r="B12" s="140" t="s">
        <v>135</v>
      </c>
      <c r="C12" s="39">
        <f>C15</f>
        <v>0</v>
      </c>
      <c r="D12" s="39">
        <f t="shared" ref="D12:N12" si="2">C12+D11</f>
        <v>2</v>
      </c>
      <c r="E12" s="39">
        <f t="shared" si="2"/>
        <v>5</v>
      </c>
      <c r="F12" s="39">
        <f t="shared" si="2"/>
        <v>12</v>
      </c>
      <c r="G12" s="39">
        <f t="shared" si="2"/>
        <v>22</v>
      </c>
      <c r="H12" s="39">
        <f t="shared" si="2"/>
        <v>32</v>
      </c>
      <c r="I12" s="39">
        <f t="shared" si="2"/>
        <v>39</v>
      </c>
      <c r="J12" s="39">
        <f t="shared" si="2"/>
        <v>47</v>
      </c>
      <c r="K12" s="39">
        <f t="shared" si="2"/>
        <v>56.5</v>
      </c>
      <c r="L12" s="39">
        <f t="shared" si="2"/>
        <v>67.5</v>
      </c>
      <c r="M12" s="39">
        <f t="shared" si="2"/>
        <v>76.5</v>
      </c>
      <c r="N12" s="39">
        <f t="shared" si="2"/>
        <v>85.5</v>
      </c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</row>
    <row r="13" spans="1:52" x14ac:dyDescent="0.2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</row>
    <row r="14" spans="1:52" x14ac:dyDescent="0.25">
      <c r="A14" s="39" t="s">
        <v>112</v>
      </c>
      <c r="B14" s="141" t="s">
        <v>131</v>
      </c>
      <c r="C14" s="138">
        <v>0</v>
      </c>
      <c r="D14" s="138">
        <v>1.6</v>
      </c>
      <c r="E14" s="138">
        <v>2.5499999999999998</v>
      </c>
      <c r="F14" s="138">
        <v>5.5</v>
      </c>
      <c r="G14" s="138">
        <v>7.5</v>
      </c>
      <c r="H14" s="138">
        <v>7.2</v>
      </c>
      <c r="I14" s="138">
        <v>8.5</v>
      </c>
      <c r="J14" s="138">
        <v>9</v>
      </c>
      <c r="K14" s="138">
        <v>10</v>
      </c>
      <c r="L14" s="138">
        <v>10</v>
      </c>
      <c r="M14" s="138">
        <v>9</v>
      </c>
      <c r="N14" s="138">
        <v>8</v>
      </c>
      <c r="O14" s="139"/>
      <c r="P14" s="139"/>
      <c r="Q14" s="139"/>
      <c r="R14" s="139"/>
      <c r="S14" s="139"/>
      <c r="T14" s="139"/>
      <c r="U14" s="139"/>
      <c r="V14" s="139"/>
      <c r="W14" s="39" t="s">
        <v>138</v>
      </c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</row>
    <row r="15" spans="1:52" ht="60" x14ac:dyDescent="0.25">
      <c r="A15" s="39"/>
      <c r="B15" s="142" t="s">
        <v>136</v>
      </c>
      <c r="C15" s="39">
        <f>C18</f>
        <v>0</v>
      </c>
      <c r="D15" s="39">
        <f t="shared" ref="D15:N15" si="3">C15+D14</f>
        <v>1.6</v>
      </c>
      <c r="E15" s="39">
        <f t="shared" si="3"/>
        <v>4.1500000000000004</v>
      </c>
      <c r="F15" s="39">
        <f t="shared" si="3"/>
        <v>9.65</v>
      </c>
      <c r="G15" s="39">
        <f t="shared" si="3"/>
        <v>17.149999999999999</v>
      </c>
      <c r="H15" s="39">
        <f t="shared" si="3"/>
        <v>24.349999999999998</v>
      </c>
      <c r="I15" s="39">
        <f t="shared" si="3"/>
        <v>32.849999999999994</v>
      </c>
      <c r="J15" s="39">
        <f t="shared" si="3"/>
        <v>41.849999999999994</v>
      </c>
      <c r="K15" s="39">
        <f t="shared" si="3"/>
        <v>51.849999999999994</v>
      </c>
      <c r="L15" s="39">
        <f t="shared" si="3"/>
        <v>61.849999999999994</v>
      </c>
      <c r="M15" s="39">
        <f t="shared" si="3"/>
        <v>70.849999999999994</v>
      </c>
      <c r="N15" s="39">
        <f t="shared" si="3"/>
        <v>78.849999999999994</v>
      </c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</row>
    <row r="16" spans="1:52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</row>
    <row r="17" spans="1:52" x14ac:dyDescent="0.25">
      <c r="A17" s="39" t="s">
        <v>132</v>
      </c>
      <c r="B17" s="39" t="s">
        <v>134</v>
      </c>
      <c r="C17" s="139">
        <v>0</v>
      </c>
      <c r="D17" s="139">
        <f>D18-C18</f>
        <v>1.8</v>
      </c>
      <c r="E17" s="139">
        <v>2.8</v>
      </c>
      <c r="F17" s="139">
        <f t="shared" ref="F17:V17" si="4">F18-E18</f>
        <v>6</v>
      </c>
      <c r="G17" s="139">
        <f t="shared" si="4"/>
        <v>8</v>
      </c>
      <c r="H17" s="139">
        <f t="shared" si="4"/>
        <v>8</v>
      </c>
      <c r="I17" s="139">
        <f t="shared" si="4"/>
        <v>9</v>
      </c>
      <c r="J17" s="139">
        <f t="shared" si="4"/>
        <v>9</v>
      </c>
      <c r="K17" s="139">
        <f t="shared" si="4"/>
        <v>9</v>
      </c>
      <c r="L17" s="139">
        <f t="shared" si="4"/>
        <v>9</v>
      </c>
      <c r="M17" s="139">
        <f t="shared" si="4"/>
        <v>8</v>
      </c>
      <c r="N17" s="139">
        <f t="shared" si="4"/>
        <v>7</v>
      </c>
      <c r="O17" s="139">
        <f t="shared" si="4"/>
        <v>7</v>
      </c>
      <c r="P17" s="139">
        <f t="shared" si="4"/>
        <v>5</v>
      </c>
      <c r="Q17" s="139">
        <f t="shared" si="4"/>
        <v>3</v>
      </c>
      <c r="R17" s="139">
        <f t="shared" si="4"/>
        <v>2</v>
      </c>
      <c r="S17" s="139">
        <f t="shared" si="4"/>
        <v>2</v>
      </c>
      <c r="T17" s="139">
        <f t="shared" si="4"/>
        <v>1</v>
      </c>
      <c r="U17" s="139">
        <f t="shared" si="4"/>
        <v>1</v>
      </c>
      <c r="V17" s="139">
        <f t="shared" si="4"/>
        <v>1</v>
      </c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</row>
    <row r="18" spans="1:52" ht="60" x14ac:dyDescent="0.25">
      <c r="A18" s="39"/>
      <c r="B18" s="101" t="s">
        <v>137</v>
      </c>
      <c r="C18" s="39">
        <v>0</v>
      </c>
      <c r="D18" s="39">
        <v>1.8</v>
      </c>
      <c r="E18" s="39">
        <v>5</v>
      </c>
      <c r="F18" s="39">
        <v>11</v>
      </c>
      <c r="G18" s="39">
        <v>19</v>
      </c>
      <c r="H18" s="39">
        <v>27</v>
      </c>
      <c r="I18" s="39">
        <v>36</v>
      </c>
      <c r="J18" s="39">
        <v>45</v>
      </c>
      <c r="K18" s="39">
        <v>54</v>
      </c>
      <c r="L18" s="39">
        <v>63</v>
      </c>
      <c r="M18" s="39">
        <v>71</v>
      </c>
      <c r="N18" s="39">
        <v>78</v>
      </c>
      <c r="O18" s="39">
        <v>85</v>
      </c>
      <c r="P18" s="39">
        <v>90</v>
      </c>
      <c r="Q18" s="39">
        <v>93</v>
      </c>
      <c r="R18" s="39">
        <v>95</v>
      </c>
      <c r="S18" s="39">
        <v>97</v>
      </c>
      <c r="T18" s="39">
        <v>98</v>
      </c>
      <c r="U18" s="39">
        <v>99</v>
      </c>
      <c r="V18" s="39">
        <v>100</v>
      </c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</row>
    <row r="19" spans="1:52" x14ac:dyDescent="0.25">
      <c r="A19" s="39"/>
      <c r="B19" s="39"/>
      <c r="C19" s="143">
        <v>42566</v>
      </c>
      <c r="D19" s="143">
        <f t="shared" ref="D19:V19" si="5">C19+30</f>
        <v>42596</v>
      </c>
      <c r="E19" s="143">
        <f t="shared" si="5"/>
        <v>42626</v>
      </c>
      <c r="F19" s="143">
        <f t="shared" si="5"/>
        <v>42656</v>
      </c>
      <c r="G19" s="143">
        <f t="shared" si="5"/>
        <v>42686</v>
      </c>
      <c r="H19" s="143">
        <f t="shared" si="5"/>
        <v>42716</v>
      </c>
      <c r="I19" s="143">
        <f t="shared" si="5"/>
        <v>42746</v>
      </c>
      <c r="J19" s="143">
        <f t="shared" si="5"/>
        <v>42776</v>
      </c>
      <c r="K19" s="143">
        <f t="shared" si="5"/>
        <v>42806</v>
      </c>
      <c r="L19" s="143">
        <f t="shared" si="5"/>
        <v>42836</v>
      </c>
      <c r="M19" s="143">
        <f t="shared" si="5"/>
        <v>42866</v>
      </c>
      <c r="N19" s="143">
        <f t="shared" si="5"/>
        <v>42896</v>
      </c>
      <c r="O19" s="143">
        <f t="shared" si="5"/>
        <v>42926</v>
      </c>
      <c r="P19" s="143">
        <f t="shared" si="5"/>
        <v>42956</v>
      </c>
      <c r="Q19" s="143">
        <f t="shared" si="5"/>
        <v>42986</v>
      </c>
      <c r="R19" s="143">
        <f t="shared" si="5"/>
        <v>43016</v>
      </c>
      <c r="S19" s="143">
        <f t="shared" si="5"/>
        <v>43046</v>
      </c>
      <c r="T19" s="143">
        <f t="shared" si="5"/>
        <v>43076</v>
      </c>
      <c r="U19" s="143">
        <f t="shared" si="5"/>
        <v>43106</v>
      </c>
      <c r="V19" s="143">
        <f t="shared" si="5"/>
        <v>43136</v>
      </c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</row>
    <row r="20" spans="1:52" x14ac:dyDescent="0.25">
      <c r="A20" s="39"/>
      <c r="B20" s="39"/>
      <c r="C20" s="39">
        <v>1</v>
      </c>
      <c r="D20" s="39">
        <v>1</v>
      </c>
      <c r="E20" s="39">
        <v>1</v>
      </c>
      <c r="F20" s="39">
        <v>1</v>
      </c>
      <c r="G20" s="39">
        <v>1</v>
      </c>
      <c r="H20" s="39">
        <v>1</v>
      </c>
      <c r="I20" s="39">
        <v>1</v>
      </c>
      <c r="J20" s="39">
        <v>1</v>
      </c>
      <c r="K20" s="39">
        <v>1</v>
      </c>
      <c r="L20" s="39">
        <v>1</v>
      </c>
      <c r="M20" s="39">
        <v>1</v>
      </c>
      <c r="N20" s="39">
        <v>1</v>
      </c>
      <c r="O20" s="39">
        <v>1</v>
      </c>
      <c r="P20" s="39">
        <v>1</v>
      </c>
      <c r="Q20" s="39">
        <v>1</v>
      </c>
      <c r="R20" s="39">
        <v>1</v>
      </c>
      <c r="S20" s="39">
        <v>1</v>
      </c>
      <c r="T20" s="39">
        <v>1</v>
      </c>
      <c r="U20" s="39">
        <v>1</v>
      </c>
      <c r="V20" s="39">
        <v>1</v>
      </c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</row>
    <row r="21" spans="1:52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</row>
    <row r="22" spans="1:52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</row>
    <row r="23" spans="1:52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</row>
    <row r="24" spans="1:52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</row>
    <row r="25" spans="1:52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</row>
    <row r="26" spans="1:52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</row>
    <row r="27" spans="1:52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</row>
    <row r="28" spans="1:52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</row>
    <row r="29" spans="1:52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</row>
    <row r="30" spans="1:52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</row>
    <row r="31" spans="1:52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</row>
    <row r="32" spans="1:52" x14ac:dyDescent="0.2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</row>
    <row r="33" spans="1:52" x14ac:dyDescent="0.2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</row>
    <row r="34" spans="1:52" x14ac:dyDescent="0.2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</row>
    <row r="35" spans="1:52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</row>
    <row r="36" spans="1:52" x14ac:dyDescent="0.2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</row>
    <row r="37" spans="1:52" x14ac:dyDescent="0.2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</row>
    <row r="38" spans="1:52" x14ac:dyDescent="0.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</row>
    <row r="39" spans="1:52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</row>
    <row r="40" spans="1:52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</row>
    <row r="41" spans="1:52" x14ac:dyDescent="0.2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</row>
    <row r="42" spans="1:52" x14ac:dyDescent="0.2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</row>
    <row r="43" spans="1:52" x14ac:dyDescent="0.2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</row>
    <row r="44" spans="1:52" x14ac:dyDescent="0.2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</row>
    <row r="45" spans="1:52" x14ac:dyDescent="0.2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</row>
    <row r="46" spans="1:52" x14ac:dyDescent="0.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</row>
    <row r="47" spans="1:52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</row>
    <row r="48" spans="1:52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</row>
    <row r="49" spans="1:52" x14ac:dyDescent="0.2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</row>
    <row r="50" spans="1:52" x14ac:dyDescent="0.2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</row>
    <row r="51" spans="1:52" x14ac:dyDescent="0.2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</row>
    <row r="52" spans="1:52" ht="11.25" customHeight="1" x14ac:dyDescent="0.2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</row>
    <row r="53" spans="1:52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</row>
    <row r="54" spans="1:52" x14ac:dyDescent="0.2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</row>
    <row r="55" spans="1:52" x14ac:dyDescent="0.2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</row>
    <row r="56" spans="1:52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</row>
    <row r="57" spans="1:52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</row>
    <row r="58" spans="1:52" x14ac:dyDescent="0.2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</row>
    <row r="59" spans="1:52" x14ac:dyDescent="0.2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</row>
    <row r="60" spans="1:52" x14ac:dyDescent="0.2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</row>
    <row r="61" spans="1:52" x14ac:dyDescent="0.2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</row>
    <row r="62" spans="1:52" x14ac:dyDescent="0.2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</row>
    <row r="63" spans="1:52" x14ac:dyDescent="0.2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</row>
    <row r="64" spans="1:52" x14ac:dyDescent="0.2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</row>
    <row r="65" spans="1:52" x14ac:dyDescent="0.2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</row>
    <row r="66" spans="1:52" x14ac:dyDescent="0.25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</row>
    <row r="67" spans="1:52" x14ac:dyDescent="0.2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</row>
    <row r="68" spans="1:52" x14ac:dyDescent="0.25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</row>
    <row r="69" spans="1:52" x14ac:dyDescent="0.2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</row>
    <row r="70" spans="1:52" x14ac:dyDescent="0.2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</row>
    <row r="71" spans="1:52" x14ac:dyDescent="0.2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</row>
    <row r="72" spans="1:52" x14ac:dyDescent="0.2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</row>
    <row r="73" spans="1:52" x14ac:dyDescent="0.2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</row>
    <row r="74" spans="1:52" x14ac:dyDescent="0.25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1"/>
  <sheetViews>
    <sheetView showGridLines="0" rightToLeft="1" topLeftCell="B49" workbookViewId="0">
      <selection activeCell="D57" sqref="D57"/>
    </sheetView>
  </sheetViews>
  <sheetFormatPr defaultColWidth="9.140625" defaultRowHeight="14.25" x14ac:dyDescent="0.2"/>
  <cols>
    <col min="1" max="1" width="19.5703125" style="20" customWidth="1"/>
    <col min="2" max="2" width="13.7109375" style="20" customWidth="1"/>
    <col min="3" max="3" width="12" style="20" bestFit="1" customWidth="1"/>
    <col min="4" max="14" width="14.7109375" style="20" customWidth="1"/>
    <col min="15" max="15" width="2.140625" style="20" customWidth="1"/>
    <col min="16" max="16" width="14.7109375" style="20" customWidth="1"/>
    <col min="17" max="17" width="14" style="20" bestFit="1" customWidth="1"/>
    <col min="18" max="16384" width="9.140625" style="20"/>
  </cols>
  <sheetData>
    <row r="1" spans="1:20" x14ac:dyDescent="0.2">
      <c r="A1" s="60"/>
      <c r="B1" s="60"/>
      <c r="C1" s="60"/>
      <c r="D1" s="60"/>
      <c r="E1" s="60"/>
      <c r="F1" s="60"/>
      <c r="G1" s="149"/>
      <c r="H1" s="149"/>
      <c r="I1" s="149"/>
      <c r="J1" s="149"/>
      <c r="K1" s="149"/>
      <c r="L1" s="149">
        <v>70</v>
      </c>
      <c r="M1" s="149"/>
      <c r="N1" s="149"/>
      <c r="O1" s="60"/>
      <c r="P1" s="60"/>
      <c r="Q1" s="60"/>
      <c r="R1" s="60"/>
      <c r="S1" s="60"/>
      <c r="T1" s="60"/>
    </row>
    <row r="2" spans="1:20" ht="15" x14ac:dyDescent="0.25">
      <c r="A2" s="75" t="s">
        <v>139</v>
      </c>
      <c r="B2" s="144"/>
      <c r="C2" s="148"/>
      <c r="D2" s="60"/>
      <c r="E2" s="75" t="s">
        <v>141</v>
      </c>
      <c r="F2" s="60"/>
      <c r="G2" s="60" t="s">
        <v>146</v>
      </c>
      <c r="H2" s="60"/>
      <c r="I2" s="60"/>
      <c r="J2" s="60"/>
      <c r="K2" s="60"/>
      <c r="L2" s="60">
        <v>30</v>
      </c>
      <c r="M2" s="60"/>
      <c r="N2" s="60"/>
      <c r="O2" s="60"/>
      <c r="P2" s="60"/>
      <c r="Q2" s="60"/>
      <c r="R2" s="60"/>
      <c r="S2" s="60"/>
      <c r="T2" s="60"/>
    </row>
    <row r="3" spans="1:20" ht="15" x14ac:dyDescent="0.25">
      <c r="A3" s="75" t="s">
        <v>140</v>
      </c>
      <c r="B3" s="144"/>
      <c r="C3" s="148"/>
      <c r="D3" s="60"/>
      <c r="E3" s="75" t="s">
        <v>142</v>
      </c>
      <c r="F3" s="60"/>
      <c r="G3" s="60" t="s">
        <v>146</v>
      </c>
      <c r="H3" s="60"/>
      <c r="I3" s="60"/>
      <c r="J3" s="60"/>
      <c r="K3" s="60"/>
      <c r="L3" s="60">
        <f>SUM(L1:L2)</f>
        <v>100</v>
      </c>
      <c r="M3" s="60"/>
      <c r="N3" s="60"/>
      <c r="O3" s="60"/>
      <c r="P3" s="60"/>
      <c r="Q3" s="60"/>
      <c r="R3" s="60"/>
      <c r="S3" s="60"/>
      <c r="T3" s="60"/>
    </row>
    <row r="4" spans="1:20" ht="15" x14ac:dyDescent="0.25">
      <c r="A4" s="75"/>
      <c r="B4" s="148"/>
      <c r="C4" s="148"/>
      <c r="D4" s="60"/>
      <c r="E4" s="75" t="s">
        <v>143</v>
      </c>
      <c r="F4" s="60"/>
      <c r="G4" s="75" t="s">
        <v>146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20" ht="15" x14ac:dyDescent="0.25">
      <c r="A5" s="75"/>
      <c r="B5" s="148"/>
      <c r="C5" s="148"/>
      <c r="D5" s="60"/>
      <c r="E5" s="75" t="s">
        <v>144</v>
      </c>
      <c r="F5" s="60"/>
      <c r="G5" s="60" t="s">
        <v>146</v>
      </c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ht="15" x14ac:dyDescent="0.25">
      <c r="A6" s="60"/>
      <c r="B6" s="60"/>
      <c r="C6" s="60"/>
      <c r="D6" s="60"/>
      <c r="E6" s="75" t="s">
        <v>145</v>
      </c>
      <c r="F6" s="60"/>
      <c r="G6" s="60" t="s">
        <v>146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0" ht="15" x14ac:dyDescent="0.25">
      <c r="A7" s="60"/>
      <c r="B7" s="60"/>
      <c r="C7" s="60"/>
      <c r="D7" s="60"/>
      <c r="E7" s="75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spans="1:20" x14ac:dyDescent="0.2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</row>
    <row r="9" spans="1:20" x14ac:dyDescent="0.2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spans="1:20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spans="1:20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</row>
    <row r="12" spans="1:20" ht="5.25" customHeight="1" x14ac:dyDescent="0.2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148"/>
      <c r="P12" s="60"/>
      <c r="Q12" s="60"/>
      <c r="R12" s="60"/>
      <c r="S12" s="60"/>
      <c r="T12" s="60"/>
    </row>
    <row r="13" spans="1:20" x14ac:dyDescent="0.2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148"/>
      <c r="O13" s="60"/>
      <c r="P13" s="60"/>
      <c r="Q13" s="60"/>
      <c r="R13" s="60"/>
      <c r="S13" s="60"/>
      <c r="T13" s="60"/>
    </row>
    <row r="14" spans="1:20" ht="15" thickBot="1" x14ac:dyDescent="0.25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</row>
    <row r="15" spans="1:20" ht="15" x14ac:dyDescent="0.25">
      <c r="A15" s="150" t="s">
        <v>151</v>
      </c>
      <c r="B15" s="151"/>
      <c r="C15" s="152" t="s">
        <v>152</v>
      </c>
      <c r="D15" s="153">
        <v>0.3</v>
      </c>
      <c r="E15" s="153">
        <v>0.6</v>
      </c>
      <c r="F15" s="153">
        <v>0.9</v>
      </c>
      <c r="G15" s="154" t="s">
        <v>168</v>
      </c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</row>
    <row r="16" spans="1:20" ht="15" x14ac:dyDescent="0.25">
      <c r="A16" s="155"/>
      <c r="B16" s="148"/>
      <c r="C16" s="156" t="s">
        <v>148</v>
      </c>
      <c r="D16" s="144" t="s">
        <v>159</v>
      </c>
      <c r="E16" s="144" t="s">
        <v>159</v>
      </c>
      <c r="F16" s="144" t="s">
        <v>159</v>
      </c>
      <c r="G16" s="144" t="s">
        <v>159</v>
      </c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</row>
    <row r="17" spans="1:20" ht="15" x14ac:dyDescent="0.25">
      <c r="A17" s="155"/>
      <c r="B17" s="148"/>
      <c r="C17" s="157" t="s">
        <v>149</v>
      </c>
      <c r="D17" s="144" t="s">
        <v>159</v>
      </c>
      <c r="E17" s="144" t="s">
        <v>159</v>
      </c>
      <c r="F17" s="144" t="s">
        <v>159</v>
      </c>
      <c r="G17" s="144" t="s">
        <v>159</v>
      </c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</row>
    <row r="18" spans="1:20" ht="15.75" thickBot="1" x14ac:dyDescent="0.3">
      <c r="A18" s="158"/>
      <c r="B18" s="159"/>
      <c r="C18" s="160" t="s">
        <v>102</v>
      </c>
      <c r="D18" s="144" t="s">
        <v>159</v>
      </c>
      <c r="E18" s="144" t="s">
        <v>159</v>
      </c>
      <c r="F18" s="144" t="s">
        <v>159</v>
      </c>
      <c r="G18" s="144" t="s">
        <v>159</v>
      </c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</row>
    <row r="19" spans="1:20" ht="4.5" customHeight="1" thickBot="1" x14ac:dyDescent="0.2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</row>
    <row r="20" spans="1:20" ht="15" x14ac:dyDescent="0.25">
      <c r="A20" s="150" t="s">
        <v>232</v>
      </c>
      <c r="B20" s="151"/>
      <c r="C20" s="152" t="s">
        <v>152</v>
      </c>
      <c r="D20" s="153">
        <v>0.3</v>
      </c>
      <c r="E20" s="153">
        <v>0.6</v>
      </c>
      <c r="F20" s="153">
        <v>0.9</v>
      </c>
      <c r="G20" s="154" t="s">
        <v>168</v>
      </c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</row>
    <row r="21" spans="1:20" ht="15" x14ac:dyDescent="0.25">
      <c r="A21" s="155"/>
      <c r="B21" s="148"/>
      <c r="C21" s="156" t="s">
        <v>148</v>
      </c>
      <c r="D21" s="144" t="s">
        <v>21</v>
      </c>
      <c r="E21" s="144" t="s">
        <v>21</v>
      </c>
      <c r="F21" s="144" t="s">
        <v>21</v>
      </c>
      <c r="G21" s="145" t="s">
        <v>21</v>
      </c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</row>
    <row r="22" spans="1:20" ht="15" x14ac:dyDescent="0.25">
      <c r="A22" s="155"/>
      <c r="B22" s="148"/>
      <c r="C22" s="157" t="s">
        <v>149</v>
      </c>
      <c r="D22" s="144" t="s">
        <v>21</v>
      </c>
      <c r="E22" s="144" t="s">
        <v>21</v>
      </c>
      <c r="F22" s="144" t="s">
        <v>21</v>
      </c>
      <c r="G22" s="145" t="s">
        <v>21</v>
      </c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</row>
    <row r="23" spans="1:20" ht="15.75" thickBot="1" x14ac:dyDescent="0.3">
      <c r="A23" s="158"/>
      <c r="B23" s="159"/>
      <c r="C23" s="160" t="s">
        <v>102</v>
      </c>
      <c r="D23" s="146" t="s">
        <v>21</v>
      </c>
      <c r="E23" s="146" t="s">
        <v>21</v>
      </c>
      <c r="F23" s="146" t="s">
        <v>21</v>
      </c>
      <c r="G23" s="147" t="s">
        <v>21</v>
      </c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</row>
    <row r="24" spans="1:20" ht="4.5" customHeight="1" thickBot="1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</row>
    <row r="25" spans="1:20" ht="15" x14ac:dyDescent="0.25">
      <c r="A25" s="60"/>
      <c r="B25" s="150" t="s">
        <v>147</v>
      </c>
      <c r="C25" s="152" t="s">
        <v>152</v>
      </c>
      <c r="D25" s="153">
        <v>0.3</v>
      </c>
      <c r="E25" s="153">
        <v>0.6</v>
      </c>
      <c r="F25" s="153">
        <v>0.9</v>
      </c>
      <c r="G25" s="154" t="s">
        <v>168</v>
      </c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</row>
    <row r="26" spans="1:20" ht="15" x14ac:dyDescent="0.25">
      <c r="A26" s="60"/>
      <c r="B26" s="155"/>
      <c r="C26" s="156" t="s">
        <v>148</v>
      </c>
      <c r="D26" s="144" t="s">
        <v>21</v>
      </c>
      <c r="E26" s="144" t="s">
        <v>21</v>
      </c>
      <c r="F26" s="144" t="s">
        <v>21</v>
      </c>
      <c r="G26" s="145" t="s">
        <v>21</v>
      </c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</row>
    <row r="27" spans="1:20" ht="15" x14ac:dyDescent="0.25">
      <c r="A27" s="60"/>
      <c r="B27" s="155"/>
      <c r="C27" s="157" t="s">
        <v>149</v>
      </c>
      <c r="D27" s="144" t="s">
        <v>21</v>
      </c>
      <c r="E27" s="144" t="s">
        <v>21</v>
      </c>
      <c r="F27" s="144" t="s">
        <v>21</v>
      </c>
      <c r="G27" s="145" t="s">
        <v>21</v>
      </c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</row>
    <row r="28" spans="1:20" ht="15.75" thickBot="1" x14ac:dyDescent="0.3">
      <c r="A28" s="60"/>
      <c r="B28" s="158"/>
      <c r="C28" s="160" t="s">
        <v>102</v>
      </c>
      <c r="D28" s="146" t="s">
        <v>21</v>
      </c>
      <c r="E28" s="146" t="s">
        <v>21</v>
      </c>
      <c r="F28" s="146" t="s">
        <v>21</v>
      </c>
      <c r="G28" s="147" t="s">
        <v>21</v>
      </c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</row>
    <row r="29" spans="1:20" ht="30.75" thickBot="1" x14ac:dyDescent="0.3">
      <c r="A29" s="60"/>
      <c r="B29" s="60"/>
      <c r="C29" s="60"/>
      <c r="D29" s="148"/>
      <c r="E29" s="148"/>
      <c r="F29" s="148"/>
      <c r="G29" s="148"/>
      <c r="H29" s="148"/>
      <c r="I29" s="60"/>
      <c r="J29" s="60"/>
      <c r="K29" s="150" t="s">
        <v>153</v>
      </c>
      <c r="L29" s="151"/>
      <c r="M29" s="151"/>
      <c r="N29" s="161"/>
      <c r="O29" s="60"/>
      <c r="P29" s="183" t="s">
        <v>154</v>
      </c>
      <c r="Q29" s="162"/>
      <c r="R29" s="60"/>
      <c r="S29" s="60"/>
      <c r="T29" s="60"/>
    </row>
    <row r="30" spans="1:20" ht="15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163"/>
      <c r="L30" s="164" t="s">
        <v>156</v>
      </c>
      <c r="M30" s="164" t="s">
        <v>157</v>
      </c>
      <c r="N30" s="165" t="s">
        <v>158</v>
      </c>
      <c r="O30" s="60"/>
      <c r="P30" s="163"/>
      <c r="Q30" s="165" t="s">
        <v>155</v>
      </c>
      <c r="R30" s="60"/>
      <c r="S30" s="60"/>
      <c r="T30" s="60"/>
    </row>
    <row r="31" spans="1:20" ht="15" x14ac:dyDescent="0.2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156" t="s">
        <v>148</v>
      </c>
      <c r="L31" s="144" t="s">
        <v>159</v>
      </c>
      <c r="M31" s="144" t="s">
        <v>159</v>
      </c>
      <c r="N31" s="166" t="s">
        <v>21</v>
      </c>
      <c r="O31" s="60"/>
      <c r="P31" s="156" t="s">
        <v>148</v>
      </c>
      <c r="Q31" s="144" t="s">
        <v>159</v>
      </c>
      <c r="R31" s="60"/>
      <c r="S31" s="60"/>
      <c r="T31" s="60"/>
    </row>
    <row r="32" spans="1:20" ht="15" x14ac:dyDescent="0.2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157" t="s">
        <v>149</v>
      </c>
      <c r="L32" s="144" t="s">
        <v>159</v>
      </c>
      <c r="M32" s="144" t="s">
        <v>159</v>
      </c>
      <c r="N32" s="166" t="s">
        <v>21</v>
      </c>
      <c r="O32" s="60"/>
      <c r="P32" s="157" t="s">
        <v>149</v>
      </c>
      <c r="Q32" s="144" t="s">
        <v>159</v>
      </c>
      <c r="R32" s="60"/>
      <c r="S32" s="60"/>
      <c r="T32" s="60"/>
    </row>
    <row r="33" spans="1:20" ht="15.75" thickBot="1" x14ac:dyDescent="0.3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160" t="s">
        <v>102</v>
      </c>
      <c r="L33" s="144" t="s">
        <v>159</v>
      </c>
      <c r="M33" s="144" t="s">
        <v>159</v>
      </c>
      <c r="N33" s="167" t="s">
        <v>21</v>
      </c>
      <c r="O33" s="60"/>
      <c r="P33" s="160" t="s">
        <v>102</v>
      </c>
      <c r="Q33" s="144" t="s">
        <v>159</v>
      </c>
      <c r="R33" s="60"/>
      <c r="S33" s="60"/>
      <c r="T33" s="60"/>
    </row>
    <row r="34" spans="1:20" ht="7.5" customHeight="1" thickBot="1" x14ac:dyDescent="0.3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168"/>
      <c r="L34" s="148"/>
      <c r="M34" s="148"/>
      <c r="N34" s="169"/>
      <c r="O34" s="60"/>
      <c r="P34" s="60"/>
      <c r="Q34" s="60"/>
      <c r="R34" s="60"/>
      <c r="S34" s="60"/>
      <c r="T34" s="60"/>
    </row>
    <row r="35" spans="1:20" ht="15.75" thickBot="1" x14ac:dyDescent="0.3">
      <c r="A35" s="60"/>
      <c r="B35" s="60"/>
      <c r="C35" s="60"/>
      <c r="D35" s="60"/>
      <c r="E35" s="60"/>
      <c r="F35" s="60"/>
      <c r="G35" s="60"/>
      <c r="H35" s="60"/>
      <c r="I35" s="75"/>
      <c r="J35" s="60"/>
      <c r="K35" s="60"/>
      <c r="L35" s="168" t="s">
        <v>160</v>
      </c>
      <c r="M35" s="334" t="s">
        <v>161</v>
      </c>
      <c r="N35" s="335"/>
      <c r="O35" s="60"/>
      <c r="P35" s="170" t="s">
        <v>162</v>
      </c>
      <c r="Q35" s="171"/>
      <c r="R35" s="60"/>
      <c r="S35" s="60"/>
      <c r="T35" s="60"/>
    </row>
    <row r="36" spans="1:20" ht="4.5" customHeight="1" x14ac:dyDescent="0.2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172"/>
      <c r="Q36" s="173"/>
      <c r="R36" s="60"/>
      <c r="S36" s="60"/>
      <c r="T36" s="60"/>
    </row>
    <row r="37" spans="1:20" ht="15.75" thickBot="1" x14ac:dyDescent="0.3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336" t="s">
        <v>164</v>
      </c>
      <c r="N37" s="336"/>
      <c r="O37" s="60"/>
      <c r="P37" s="337" t="s">
        <v>163</v>
      </c>
      <c r="Q37" s="338"/>
      <c r="R37" s="60"/>
      <c r="S37" s="60"/>
      <c r="T37" s="60"/>
    </row>
    <row r="38" spans="1:20" x14ac:dyDescent="0.2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</row>
    <row r="39" spans="1:20" x14ac:dyDescent="0.2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</row>
    <row r="40" spans="1:20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</row>
    <row r="41" spans="1:20" x14ac:dyDescent="0.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</row>
    <row r="42" spans="1:20" x14ac:dyDescent="0.2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</row>
    <row r="43" spans="1:20" x14ac:dyDescent="0.2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</row>
    <row r="44" spans="1:20" x14ac:dyDescent="0.2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</row>
    <row r="45" spans="1:20" x14ac:dyDescent="0.2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</row>
    <row r="46" spans="1:20" x14ac:dyDescent="0.2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</row>
    <row r="47" spans="1:20" ht="15" thickBot="1" x14ac:dyDescent="0.2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</row>
    <row r="48" spans="1:20" ht="15" x14ac:dyDescent="0.25">
      <c r="A48" s="150" t="s">
        <v>150</v>
      </c>
      <c r="B48" s="151"/>
      <c r="C48" s="152" t="s">
        <v>152</v>
      </c>
      <c r="D48" s="153">
        <v>0.1</v>
      </c>
      <c r="E48" s="153">
        <v>0.3</v>
      </c>
      <c r="F48" s="153">
        <v>0.6</v>
      </c>
      <c r="G48" s="153">
        <v>0.9</v>
      </c>
      <c r="H48" s="154" t="s">
        <v>168</v>
      </c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</row>
    <row r="49" spans="1:20" ht="15" x14ac:dyDescent="0.25">
      <c r="A49" s="155"/>
      <c r="B49" s="148"/>
      <c r="C49" s="156" t="s">
        <v>148</v>
      </c>
      <c r="D49" s="144" t="s">
        <v>21</v>
      </c>
      <c r="E49" s="144" t="s">
        <v>21</v>
      </c>
      <c r="F49" s="144" t="s">
        <v>21</v>
      </c>
      <c r="G49" s="144" t="s">
        <v>21</v>
      </c>
      <c r="H49" s="145" t="s">
        <v>21</v>
      </c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</row>
    <row r="50" spans="1:20" ht="15" x14ac:dyDescent="0.25">
      <c r="A50" s="155"/>
      <c r="B50" s="148"/>
      <c r="C50" s="157" t="s">
        <v>149</v>
      </c>
      <c r="D50" s="144" t="s">
        <v>21</v>
      </c>
      <c r="E50" s="144" t="s">
        <v>21</v>
      </c>
      <c r="F50" s="144" t="s">
        <v>21</v>
      </c>
      <c r="G50" s="144" t="s">
        <v>21</v>
      </c>
      <c r="H50" s="145" t="s">
        <v>21</v>
      </c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</row>
    <row r="51" spans="1:20" ht="15.75" thickBot="1" x14ac:dyDescent="0.3">
      <c r="A51" s="158"/>
      <c r="B51" s="159"/>
      <c r="C51" s="160" t="s">
        <v>102</v>
      </c>
      <c r="D51" s="146" t="s">
        <v>21</v>
      </c>
      <c r="E51" s="146" t="s">
        <v>21</v>
      </c>
      <c r="F51" s="146" t="s">
        <v>21</v>
      </c>
      <c r="G51" s="146" t="s">
        <v>21</v>
      </c>
      <c r="H51" s="147" t="s">
        <v>21</v>
      </c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</row>
    <row r="52" spans="1:20" ht="15" thickBot="1" x14ac:dyDescent="0.25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</row>
    <row r="53" spans="1:20" ht="15.75" thickBot="1" x14ac:dyDescent="0.3">
      <c r="A53" s="60"/>
      <c r="B53" s="60"/>
      <c r="C53" s="60"/>
      <c r="D53" s="174" t="s">
        <v>167</v>
      </c>
      <c r="E53" s="175" t="s">
        <v>165</v>
      </c>
      <c r="F53" s="176">
        <v>0.9</v>
      </c>
      <c r="G53" s="177" t="s">
        <v>166</v>
      </c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</row>
    <row r="54" spans="1:20" ht="15" x14ac:dyDescent="0.25">
      <c r="A54" s="60"/>
      <c r="B54" s="60"/>
      <c r="C54" s="60"/>
      <c r="D54" s="178" t="s">
        <v>233</v>
      </c>
      <c r="E54" s="144" t="s">
        <v>159</v>
      </c>
      <c r="F54" s="179"/>
      <c r="G54" s="144" t="s">
        <v>159</v>
      </c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1:20" ht="15" x14ac:dyDescent="0.25">
      <c r="A55" s="60"/>
      <c r="B55" s="60"/>
      <c r="C55" s="60"/>
      <c r="D55" s="180" t="s">
        <v>234</v>
      </c>
      <c r="E55" s="144" t="s">
        <v>159</v>
      </c>
      <c r="F55" s="181"/>
      <c r="G55" s="144" t="s">
        <v>159</v>
      </c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1:20" ht="15.75" thickBot="1" x14ac:dyDescent="0.3">
      <c r="A56" s="60"/>
      <c r="B56" s="60"/>
      <c r="C56" s="60"/>
      <c r="D56" s="182" t="s">
        <v>235</v>
      </c>
      <c r="E56" s="144" t="s">
        <v>159</v>
      </c>
      <c r="F56" s="144" t="s">
        <v>159</v>
      </c>
      <c r="G56" s="144" t="s">
        <v>159</v>
      </c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</row>
    <row r="57" spans="1:20" x14ac:dyDescent="0.2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</row>
    <row r="58" spans="1:20" x14ac:dyDescent="0.2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</row>
    <row r="59" spans="1:20" x14ac:dyDescent="0.2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</row>
    <row r="60" spans="1:20" x14ac:dyDescent="0.2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</row>
    <row r="61" spans="1:20" x14ac:dyDescent="0.2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</row>
    <row r="62" spans="1:20" x14ac:dyDescent="0.2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</row>
    <row r="63" spans="1:20" x14ac:dyDescent="0.2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</row>
    <row r="64" spans="1:20" x14ac:dyDescent="0.2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</row>
    <row r="65" spans="1:20" x14ac:dyDescent="0.2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</row>
    <row r="66" spans="1:20" x14ac:dyDescent="0.2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</row>
    <row r="67" spans="1:20" x14ac:dyDescent="0.2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</row>
    <row r="68" spans="1:20" x14ac:dyDescent="0.2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</row>
    <row r="69" spans="1:20" x14ac:dyDescent="0.2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</row>
    <row r="70" spans="1:20" x14ac:dyDescent="0.2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</row>
    <row r="71" spans="1:20" x14ac:dyDescent="0.2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</row>
    <row r="72" spans="1:20" x14ac:dyDescent="0.2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</row>
    <row r="73" spans="1:20" x14ac:dyDescent="0.2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</row>
    <row r="74" spans="1:20" x14ac:dyDescent="0.2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</row>
    <row r="75" spans="1:20" x14ac:dyDescent="0.2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</row>
    <row r="76" spans="1:20" x14ac:dyDescent="0.2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</row>
    <row r="77" spans="1:20" x14ac:dyDescent="0.2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</row>
    <row r="78" spans="1:20" x14ac:dyDescent="0.2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</row>
    <row r="79" spans="1:20" x14ac:dyDescent="0.2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</row>
    <row r="80" spans="1:20" x14ac:dyDescent="0.2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</row>
    <row r="81" spans="1:20" x14ac:dyDescent="0.2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</row>
    <row r="82" spans="1:20" x14ac:dyDescent="0.2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</row>
    <row r="83" spans="1:20" x14ac:dyDescent="0.2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</row>
    <row r="84" spans="1:20" x14ac:dyDescent="0.2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</row>
    <row r="85" spans="1:20" x14ac:dyDescent="0.2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</row>
    <row r="86" spans="1:20" x14ac:dyDescent="0.2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</row>
    <row r="87" spans="1:20" x14ac:dyDescent="0.2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</row>
    <row r="88" spans="1:20" x14ac:dyDescent="0.2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</row>
    <row r="89" spans="1:20" x14ac:dyDescent="0.2">
      <c r="A89" s="60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</row>
    <row r="90" spans="1:20" x14ac:dyDescent="0.2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</row>
    <row r="91" spans="1:20" x14ac:dyDescent="0.2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</row>
    <row r="92" spans="1:20" x14ac:dyDescent="0.2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</row>
    <row r="93" spans="1:20" x14ac:dyDescent="0.2">
      <c r="A93" s="60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</row>
    <row r="94" spans="1:20" x14ac:dyDescent="0.2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</row>
    <row r="95" spans="1:20" x14ac:dyDescent="0.2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</row>
    <row r="96" spans="1:20" x14ac:dyDescent="0.2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</row>
    <row r="97" spans="1:20" x14ac:dyDescent="0.2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</row>
    <row r="98" spans="1:20" x14ac:dyDescent="0.2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</row>
    <row r="99" spans="1:20" x14ac:dyDescent="0.2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</row>
    <row r="100" spans="1:20" x14ac:dyDescent="0.2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</row>
    <row r="101" spans="1:20" x14ac:dyDescent="0.2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</row>
    <row r="102" spans="1:20" x14ac:dyDescent="0.2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</row>
    <row r="103" spans="1:20" x14ac:dyDescent="0.2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</row>
    <row r="104" spans="1:20" x14ac:dyDescent="0.2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</row>
    <row r="105" spans="1:20" x14ac:dyDescent="0.2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</row>
    <row r="106" spans="1:20" x14ac:dyDescent="0.2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</row>
    <row r="107" spans="1:20" x14ac:dyDescent="0.2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</row>
    <row r="108" spans="1:20" x14ac:dyDescent="0.2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</row>
    <row r="109" spans="1:20" x14ac:dyDescent="0.2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</row>
    <row r="110" spans="1:20" x14ac:dyDescent="0.2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</row>
    <row r="111" spans="1:20" x14ac:dyDescent="0.2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</row>
    <row r="112" spans="1:20" x14ac:dyDescent="0.2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</row>
    <row r="113" spans="1:20" x14ac:dyDescent="0.2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</row>
    <row r="114" spans="1:20" x14ac:dyDescent="0.2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</row>
    <row r="115" spans="1:20" x14ac:dyDescent="0.2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</row>
    <row r="116" spans="1:20" x14ac:dyDescent="0.2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</row>
    <row r="117" spans="1:20" x14ac:dyDescent="0.2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</row>
    <row r="118" spans="1:20" x14ac:dyDescent="0.2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</row>
    <row r="119" spans="1:20" x14ac:dyDescent="0.2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</row>
    <row r="120" spans="1:20" x14ac:dyDescent="0.2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</row>
    <row r="121" spans="1:20" x14ac:dyDescent="0.2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</row>
    <row r="122" spans="1:20" x14ac:dyDescent="0.2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</row>
    <row r="123" spans="1:20" x14ac:dyDescent="0.2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</row>
    <row r="124" spans="1:20" x14ac:dyDescent="0.2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</row>
    <row r="125" spans="1:20" x14ac:dyDescent="0.2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</row>
    <row r="126" spans="1:20" x14ac:dyDescent="0.2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</row>
    <row r="127" spans="1:20" x14ac:dyDescent="0.2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</row>
    <row r="128" spans="1:20" x14ac:dyDescent="0.2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</row>
    <row r="129" spans="1:20" x14ac:dyDescent="0.2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</row>
    <row r="130" spans="1:20" x14ac:dyDescent="0.2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</row>
    <row r="131" spans="1:20" x14ac:dyDescent="0.2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</row>
    <row r="132" spans="1:20" x14ac:dyDescent="0.2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</row>
    <row r="133" spans="1:20" x14ac:dyDescent="0.2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</row>
    <row r="134" spans="1:20" x14ac:dyDescent="0.2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</row>
    <row r="135" spans="1:20" x14ac:dyDescent="0.2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</row>
    <row r="136" spans="1:20" x14ac:dyDescent="0.2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</row>
    <row r="137" spans="1:20" x14ac:dyDescent="0.2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</row>
    <row r="138" spans="1:20" x14ac:dyDescent="0.2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</row>
    <row r="139" spans="1:20" x14ac:dyDescent="0.2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</row>
    <row r="140" spans="1:20" x14ac:dyDescent="0.2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</row>
    <row r="141" spans="1:20" x14ac:dyDescent="0.2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</row>
    <row r="142" spans="1:20" x14ac:dyDescent="0.2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</row>
    <row r="143" spans="1:20" x14ac:dyDescent="0.2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</row>
    <row r="144" spans="1:20" x14ac:dyDescent="0.2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</row>
    <row r="145" spans="1:20" x14ac:dyDescent="0.2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</row>
    <row r="146" spans="1:20" x14ac:dyDescent="0.2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</row>
    <row r="147" spans="1:20" x14ac:dyDescent="0.2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</row>
    <row r="148" spans="1:20" x14ac:dyDescent="0.2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</row>
    <row r="149" spans="1:20" x14ac:dyDescent="0.2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</row>
    <row r="150" spans="1:20" x14ac:dyDescent="0.2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</row>
    <row r="151" spans="1:20" x14ac:dyDescent="0.2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</row>
    <row r="152" spans="1:20" x14ac:dyDescent="0.2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</row>
    <row r="153" spans="1:20" x14ac:dyDescent="0.2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</row>
    <row r="154" spans="1:20" x14ac:dyDescent="0.2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</row>
    <row r="155" spans="1:20" x14ac:dyDescent="0.2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</row>
    <row r="156" spans="1:20" x14ac:dyDescent="0.2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</row>
    <row r="157" spans="1:20" x14ac:dyDescent="0.2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</row>
    <row r="158" spans="1:20" x14ac:dyDescent="0.2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</row>
    <row r="159" spans="1:20" x14ac:dyDescent="0.2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</row>
    <row r="160" spans="1:20" x14ac:dyDescent="0.2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</row>
    <row r="161" spans="1:20" x14ac:dyDescent="0.2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</row>
  </sheetData>
  <mergeCells count="3">
    <mergeCell ref="M35:N35"/>
    <mergeCell ref="M37:N37"/>
    <mergeCell ref="P37:Q37"/>
  </mergeCells>
  <pageMargins left="0.7" right="0.7" top="0.75" bottom="0.75" header="0.3" footer="0.3"/>
  <pageSetup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Dashboard  (2)</vt:lpstr>
      <vt:lpstr>A.CoverPage</vt:lpstr>
      <vt:lpstr>0.INTRO</vt:lpstr>
      <vt:lpstr>I1.HSSE</vt:lpstr>
      <vt:lpstr>2.Quality</vt:lpstr>
      <vt:lpstr>4.Progress</vt:lpstr>
      <vt:lpstr>5a.EngTracker</vt:lpstr>
      <vt:lpstr>5b.EngTracker</vt:lpstr>
      <vt:lpstr>6.Schedule</vt:lpstr>
      <vt:lpstr>7.Cost</vt:lpstr>
      <vt:lpstr>7.CO&amp;Trends</vt:lpstr>
      <vt:lpstr>8.Resources</vt:lpstr>
      <vt:lpstr>'7.CO&amp;Trends'!Print_Area</vt:lpstr>
      <vt:lpstr>A.CoverPage!Print_Area</vt:lpstr>
      <vt:lpstr>'Dashboard 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علياء الحربي Alya Alharbi</dc:creator>
  <cp:lastModifiedBy>علياء الحربي Alya Alharbi</cp:lastModifiedBy>
  <cp:lastPrinted>2017-11-14T11:56:21Z</cp:lastPrinted>
  <dcterms:created xsi:type="dcterms:W3CDTF">2014-10-29T16:18:05Z</dcterms:created>
  <dcterms:modified xsi:type="dcterms:W3CDTF">2021-10-13T10:50:32Z</dcterms:modified>
</cp:coreProperties>
</file>